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7935" activeTab="0"/>
  </bookViews>
  <sheets>
    <sheet name="EfivoiVouleutes2014" sheetId="1" r:id="rId1"/>
  </sheets>
  <definedNames/>
  <calcPr fullCalcOnLoad="1"/>
</workbook>
</file>

<file path=xl/sharedStrings.xml><?xml version="1.0" encoding="utf-8"?>
<sst xmlns="http://schemas.openxmlformats.org/spreadsheetml/2006/main" count="3032" uniqueCount="1045">
  <si>
    <t>Βουλή των Εφήβων IΘ' Σύνοδος 2013-2014</t>
  </si>
  <si>
    <t>Κωδικοί Εκλεγέντων Εφήβων Βουλευτών &amp; Αναπληρωματικών</t>
  </si>
  <si>
    <t>ΕΠΙΚΡΑΤΕΙΑΣ (Εσπερινά Σχολεία)   ΕΔΡΕΣ: 2</t>
  </si>
  <si>
    <t>Σχολεία: 3   Συμμετέχοντες: 12   Επιτυχόντες: 12</t>
  </si>
  <si>
    <t>Τακτικοί</t>
  </si>
  <si>
    <t>7ο ΕΣΠΕΡΙΝΟ ΕΠΑ.Λ. ΑΘΗΝΩΝ</t>
  </si>
  <si>
    <t>ΑΘΗΝΑ</t>
  </si>
  <si>
    <t>2ο ΕΣΠΕΡΙΝΟ ΕΠΑ.Λ. ΑΧΑΡΝΩΝ</t>
  </si>
  <si>
    <t>ΑΧΑΡΝΕΣ</t>
  </si>
  <si>
    <t>Αναπληρωματικοί</t>
  </si>
  <si>
    <t>5ο ΕΣΠΕΡΙΝΟ ΕΠΑ.Λ. ΑΘΗΝΩΝ</t>
  </si>
  <si>
    <t>ΠΛΑΤ. ΚΑΝΙΓΓΟΣ</t>
  </si>
  <si>
    <t>ΕΠΙΚΡΑΤΕΙΑΣ (Ειδικά Σχολεία)   ΕΔΡΕΣ: 2</t>
  </si>
  <si>
    <t>ΕΙΔΙΚΟ ΕΠΑ.Λ. ΣΕΡΡΩΝ</t>
  </si>
  <si>
    <t>ΣΕΡΡΕΣ</t>
  </si>
  <si>
    <t>ΠΡΟΤΥΠΗ ΒΙΟΤΕΧΝΙΚΗ ΜΟΝΑΔΑ ΟΑΕΔ ΛΑΚΚΙΑΣ (ΕΠΑΓΓΕΛΜΑΤΙΚΗΣ ΚΑΤΑΡΤΙΣΗΣ ΕΦΗΒΩΝ ΜΕ ΕΙΔΙΚΕΣ ΕΚΠΑΙΔΕΥΤΙΚΕΣ ΑΝΑΓΚΕΣ)</t>
  </si>
  <si>
    <t>ΘΕΣΣΑΛΟΝΙΚΗ</t>
  </si>
  <si>
    <t>1ο ΤΕΕ ΕΙΔΙΚΗΣ ΑΓΩΓΗΣ ΛΑΡΙΣΑΣ</t>
  </si>
  <si>
    <t>ΓΙΑΝΝΟΥΛΗ ΛΑΡΙΣΑΣ</t>
  </si>
  <si>
    <t>ΕΠΙΚΡΑΤΕΙΑΣ (Δραστηριότητες)   ΕΔΡΕΣ: 4</t>
  </si>
  <si>
    <t>Σχολεία: 8   Συμμετέχοντες: 214   Επιτυχόντες: 212</t>
  </si>
  <si>
    <t>1ο ΕΠΑ.Λ. ΣΤΑΥΡΟΥΠΟΛΗΣ</t>
  </si>
  <si>
    <t>3ο ΓΕΝΙΚΟ ΛΥΚΕΙΟ ΓΙΑΝΝΙΤΣΩΝ "ΑΙΚΑΤΕΡΙΝΗ ΒΑΡΕΛΑ"</t>
  </si>
  <si>
    <t>ΓΙΑΝΝΙΤΣΑ</t>
  </si>
  <si>
    <t>ΙΔΙΩΤ. ΓΕΝΙΚΟ ΛΥΚΕΙΟ "ΕΛΛΗΝΙΚΟ ΚΟΛΛΕΓΙΟ ΘΕΣΣΑΛΟΝΙΚΗΣ Π.Π. ΦΟΥΝΤΑ"</t>
  </si>
  <si>
    <t>ΘΕΡΜΗ</t>
  </si>
  <si>
    <t>2ο ΓΕΝΙΚΟ ΛΥΚΕΙΟ ΓΕΡΑΚΑ</t>
  </si>
  <si>
    <t>ΓΕΡΑΚΑΣ</t>
  </si>
  <si>
    <t>ΙΔΙΩΤ. ΓΕΝΙΚΟ ΛΥΚΕΙΟ 1ο ΑΡΣΑΚΕΙΟ- ΤΟΣΙΤΣΕΙΟ ΕΚΑΛΗΣ</t>
  </si>
  <si>
    <t>ΑΝΟΙΞΗ</t>
  </si>
  <si>
    <t>2ο ΓΕΝΙΚΟ ΛΥΚΕΙΟ ΒΡΙΛΗΣΣΙΩΝ</t>
  </si>
  <si>
    <t>ΒΡΙΛΗΣΣΙΑ</t>
  </si>
  <si>
    <t>ΜΟΥΣΙΚΟ ΣΧΟΛΕΙΟ ΚΑΤΕΡΙΝΗΣ</t>
  </si>
  <si>
    <t>ΚΑΤΕΡΙΝΗ</t>
  </si>
  <si>
    <t>ΓΕΝΙΚΟ ΛΥΚΕΙΟ ΑΣΠΡΟΠΥΡΓΟΥ</t>
  </si>
  <si>
    <t>ΑΣΠΡΟΠΥΡΓΟΣ</t>
  </si>
  <si>
    <t>Α' ΑΘΗΝΑΣ   ΕΔΡΕΣ: 15</t>
  </si>
  <si>
    <t>Σχολεία: 38   Συμμετέχοντες: 346   Επιτυχόντες: 329</t>
  </si>
  <si>
    <t>49ο ΓΕΝΙΚΟ ΛΥΚΕΙΟ ΑΘΗΝΩΝ</t>
  </si>
  <si>
    <t>17ο ΓΕΝΙΚΟ ΛΥΚΕΙΟ ΑΘΗΝΩΝ</t>
  </si>
  <si>
    <t>38ο ΓΕΝΙΚΟ ΛΥΚΕΙΟ ΑΘΗΝΩΝ</t>
  </si>
  <si>
    <t>53ο ΓΕΝΙΚΟ ΛΥΚΕΙΟ ΑΘΗΝΩΝ</t>
  </si>
  <si>
    <t>22ο ΓΕΝΙΚΟ ΛΥΚΕΙΟ ΑΘΗΝΩΝ</t>
  </si>
  <si>
    <t>7ο ΓΕΝΙΚΟ ΛΥΚΕΙΟ ΑΘΗΝΩΝ</t>
  </si>
  <si>
    <t>9ο ΓΕΝΙΚΟ ΛΥΚΕΙΟ ΑΘΗΝΩΝ</t>
  </si>
  <si>
    <t>56ο ΓΕΝΙΚΟ ΛΥΚΕΙΟ ΑΘΗΝΩΝ</t>
  </si>
  <si>
    <t>4ο ΓΕΝΙΚΟ ΛΥΚΕΙΟ ΑΘΗΝΩΝ</t>
  </si>
  <si>
    <t>ΣΤΑΘ. ΛΑΡΙΣΗΣ - ΑΘΗΝΑ</t>
  </si>
  <si>
    <t>57ο ΓΕΝΙΚΟ ΛΥΚΕΙΟ ΑΘΗΝΩΝ</t>
  </si>
  <si>
    <t>50ο ΓΕΝΙΚΟ ΛΥΚΕΙΟ ΑΘΗΝΩΝ</t>
  </si>
  <si>
    <t>ΙΔΙΩΤ. ΓΕΝΙΚΟ ΛΥΚΕΙΟ "ΛΕΟΝΤΕΙΟ ΠΑΤΗΣΙΩΝ"</t>
  </si>
  <si>
    <t>1ο ΠΡΟΤΥΠΟ ΠΕΙΡΑΜΑΤΙΚΟ ΓΕΝΙΚΟ ΛΥΚΕΙΟ ΑΘΗΝΩΝ - ΓΕΝΝΑΔΕΙΟ</t>
  </si>
  <si>
    <t>20ο ΓΕΝΙΚΟ ΛΥΚΕΙΟ ΑΘΗΝΩΝ</t>
  </si>
  <si>
    <t>26ο ΓΕΝΙΚΟ ΛΥΚΕΙΟ ΑΘΗΝΩΝ</t>
  </si>
  <si>
    <t>67ο ΓΕΝΙΚΟ ΛΥΚΕΙΟ ΑΘΗΝΩΝ</t>
  </si>
  <si>
    <t>6ο ΕΠΑ.Λ. ΑΘΗΝΩΝ</t>
  </si>
  <si>
    <t>ΑΜΠΕΛΟΚΗΠΟΙ</t>
  </si>
  <si>
    <t>59ο ΓΕΝΙΚΟ ΛΥΚΕΙΟ ΑΘΗΝΩΝ</t>
  </si>
  <si>
    <t>15ο ΓΕΝΙΚΟ ΛΥΚΕΙΟ ΑΘΗΝΩΝ</t>
  </si>
  <si>
    <t>2ο ΠΕΙΡΑΜΑΤΙΚΟ ΓΕΝΙΚΟ ΛΥΚΕΙΟ ΑΘΗΝΩΝ</t>
  </si>
  <si>
    <t>65ο ΓΕΝΙΚΟ ΛΥΚΕΙΟ ΑΘΗΝΩΝ</t>
  </si>
  <si>
    <t>14ο ΓΕΝΙΚΟ ΛΥΚΕΙΟ ΑΘΗΝΩΝ</t>
  </si>
  <si>
    <t>27ο ΓΕΝΙΚΟ ΛΥΚΕΙΟ ΑΘΗΝΩΝ</t>
  </si>
  <si>
    <t>ΑΚΑΔΗΜΙΑ ΠΛΑΤΩΝΟΣ</t>
  </si>
  <si>
    <t>16ο ΓΕΝΙΚΟ ΛΥΚΕΙΟ ΑΘΗΝΩΝ</t>
  </si>
  <si>
    <t>52ο ΓΕΝΙΚΟ ΛΥΚΕΙΟ ΑΘΗΝΩΝ</t>
  </si>
  <si>
    <t>8ο ΓΕΝΙΚΟ ΛΥΚΕΙΟ ΑΘΗΝΩΝ</t>
  </si>
  <si>
    <t>63ο ΓΕΝΙΚΟ ΛΥΚΕΙΟ ΑΘΗΝΩΝ</t>
  </si>
  <si>
    <t>19ο ΓΕΝΙΚΟ ΛΥΚΕΙΟ ΑΘΗΝΩΝ</t>
  </si>
  <si>
    <t>46ο ΓΕΝΙΚΟ ΛΥΚΕΙΟ ΑΘΗΝΩΝ</t>
  </si>
  <si>
    <t>ΝΕΑΠΟΛΗ</t>
  </si>
  <si>
    <t>2ο ΕΠΑ.Λ. ΑΘΗΝΑΣ</t>
  </si>
  <si>
    <t>B' ΑΘΗΝΑΣ   ΕΔΡΕΣ: 36</t>
  </si>
  <si>
    <t>Σχολεία: 153   Συμμετέχοντες: 1878   Επιτυχόντες: 1823</t>
  </si>
  <si>
    <t>1ο ΓΕΝΙΚΟ ΛΥΚΕΙΟ ΚΑΙΣΑΡΙΑΝΗΣ</t>
  </si>
  <si>
    <t>ΚΑΙΣΑΡΙΑΝΗ</t>
  </si>
  <si>
    <t>1ο ΓΕΝΙΚΟ ΛΥΚΕΙΟ ΠΕΥΚΗΣ</t>
  </si>
  <si>
    <t>ΠΕΥΚΗ</t>
  </si>
  <si>
    <t>2ο ΕΠΑ.Λ ΓΑΛΑΤΣΙΟΥ</t>
  </si>
  <si>
    <t>ΓΑΛΑΤΣΙ</t>
  </si>
  <si>
    <t>4ο ΓΕΝΙΚΟ ΛΥΚΕΙΟ Ν. ΙΩΝΙΑΣ</t>
  </si>
  <si>
    <t>Ν. ΙΩΝΙΑ</t>
  </si>
  <si>
    <t>2ο ΓΕΝΙΚΟ ΛΥΚΕΙΟ ΑΓ. ΠΑΡΑΣΚΕΥΗΣ</t>
  </si>
  <si>
    <t>ΑΓ. ΠΑΡΑΣΚΕΥΗ</t>
  </si>
  <si>
    <t>5ο ΓΕΝΙΚΟ ΛΥΚΕΙΟ ΠΕΤΡΟΥΠΟΛΗΣ</t>
  </si>
  <si>
    <t>ΠΕΤΡΟΥΠΟΛΗ</t>
  </si>
  <si>
    <t>1ο ΓΕΝΙΚΟ ΛΥΚΕΙΟ ΑΓ. ΠΑΡΑΣΚΕΥΗΣ</t>
  </si>
  <si>
    <t>1ο ΓΕΝΙΚΟ ΛΥΚΕΙΟ ΑΓ. ΑΝΑΡΓΥΡΩΝ</t>
  </si>
  <si>
    <t>ΑΓ. ΑΝΑΡΓΥΡΟΙ</t>
  </si>
  <si>
    <t>ΙΔΙΩΤ. ΓΕΝΙΚΟ ΛΥΚΕΙΟ "ΣΥΓΧΡΟΝΑ ΕΚΠΑΙΔΕΥΤΗΡΙΑ ΜΑΝΕΣΗ"</t>
  </si>
  <si>
    <t>Ν. ΗΡΑΚΛΕΙΟ</t>
  </si>
  <si>
    <t>1ο ΓΕΝΙΚΟ ΛΥΚΕΙΟ ΗΡΑΚΛΕΙΟΥ</t>
  </si>
  <si>
    <t>ΗΡΑΚΛΕΙΟ ΑΤΤΙΚΗΣ</t>
  </si>
  <si>
    <t>1ο ΓΕΝΙΚΟ ΛΥΚΕΙΟ ΖΩΓΡΑΦΟΥ</t>
  </si>
  <si>
    <t>ΖΩΓΡΑΦΟΥ</t>
  </si>
  <si>
    <t>2ο ΓΕΝΙΚΟ ΛΥΚΕΙΟ ΚΗΦΙΣΙΑΣ</t>
  </si>
  <si>
    <t>ΚΗΦΙΣΙΑ</t>
  </si>
  <si>
    <t>2ο ΓΕΝΙΚΟ ΛΥΚΕΙΟ ΠΕΤΡΟΥΠΟΛΗΣ</t>
  </si>
  <si>
    <t>1ο ΓΕΝΙΚΟ ΛΥΚΕΙΟ ΧΟΛΑΡΓΟΥ</t>
  </si>
  <si>
    <t>ΧΟΛΑΡΓΟΣ</t>
  </si>
  <si>
    <t>6ο ΓΕΝΙΚΟ ΛΥΚΕΙΟ ΙΛΙΟΥ</t>
  </si>
  <si>
    <t>ΙΛΙΟΝ</t>
  </si>
  <si>
    <t>1ο ΓΕΝΙΚΟ ΛΥΚΕΙΟ ΛΥΚΟΒΡΥΣΗΣ</t>
  </si>
  <si>
    <t>ΛΥΚΟΒΡΥΣΗ</t>
  </si>
  <si>
    <t>ΙΔΙΩΤ. ΓΕΝΙΚΟ ΛΥΚΕΙΟ "Η ΕΛΛΗΝΙΚΗ ΠΑΙΔΕΙΑ"</t>
  </si>
  <si>
    <t>ΙΔΙΩΤ. ΓΕΝΙΚΟ ΛΥΚΕΙΟ ΕΛΛΗΝΟΓΑΛΛΙΚΗΣ ΣΧΟΛΗΣ ΟΥΡΣΟΥΛΙΝΩΝ</t>
  </si>
  <si>
    <t>Ν. ΨΥΧΙΚΟ</t>
  </si>
  <si>
    <t>ΠΡΟΤΥΠΟ ΠΕΙΡΑΜΑΤΙΚΟ ΓΕΝΙΚΟ ΛΥΚΕΙΟ ΑΝΑΒΡΥΤΩΝ</t>
  </si>
  <si>
    <t>1ο ΓΕΝΙΚΟ ΛΥΚΕΙΟ ΠΑΠΑΓΟΥ</t>
  </si>
  <si>
    <t>ΠΑΠΑΓΟΥ</t>
  </si>
  <si>
    <t>2ο ΓΕΝΙΚΟ ΛΥΚΕΙΟ ΥΜΗΤΤΟΥ</t>
  </si>
  <si>
    <t>ΥΜΗΤΤΟΣ</t>
  </si>
  <si>
    <t>ΑΡΣΑΚΕΙΟ ΓΕΝΙΚΟ ΛΥΚΕΙΟ ΨΥΧΙΚΟΥ</t>
  </si>
  <si>
    <t>Π. ΨΥΧΙΚΟ</t>
  </si>
  <si>
    <t>5ο ΓΕΝΙΚΟ ΛΥΚΕΙΟ ΓΛΥΦΑΔΑΣ</t>
  </si>
  <si>
    <t>Α. ΓΛΥΦΑΔΑ</t>
  </si>
  <si>
    <t>4ο ΓΕΝΙΚΟ ΛΥΚΕΙΟ ΗΛΙΟΥΠΟΛΗΣ</t>
  </si>
  <si>
    <t>ΗΛΙΟΥΠΟΛΗ</t>
  </si>
  <si>
    <t>ΙΔΙΩΤ. ΓΕΝΙΚΟ ΛΥΚΕΙΟ "ΣΧΟΛΗ ΜΩΡΑΪΤΗ"</t>
  </si>
  <si>
    <t>ΙΔΙΩΤ. ΓΕΝΙΚΟ ΛΥΚΕΙΟ "ΣΥΓΧΡ. ΣΧΟΛΗ ΑΥΓΟΥΛΕΑ-ΛΙΝΑΡΔΑΤΟΥ"</t>
  </si>
  <si>
    <t>ΠΕΡΙΣΤΕΡΙ</t>
  </si>
  <si>
    <t>1ο ΓΕΝΙΚΟ ΛΥΚΕΙΟ ΒΥΡΩΝΑ</t>
  </si>
  <si>
    <t>ΒΥΡΩΝΑΣ</t>
  </si>
  <si>
    <t>Ισότιμο Ιδιωτικό: Β΄ Αρσάκειο Γενικό Λύκειο Ψυχικού</t>
  </si>
  <si>
    <t>1ο ΓΕΝΙΚΟ ΛΥΚΕΙΟ ΠΕΡΙΣΤΕΡΙΟΥ</t>
  </si>
  <si>
    <t>2ο ΓΕΝΙΚΟ ΛΥΚΕΙΟ ΓΛΥΦΑΔΑΣ</t>
  </si>
  <si>
    <t>ΓΛΥΦΑΔΑ</t>
  </si>
  <si>
    <t>4ο ΓΕΝΙΚΟ ΛΥΚΕΙΟ ΧΑΛΑΝΔΡΙΟΥ</t>
  </si>
  <si>
    <t>ΧΑΛΑΝΔΡΙ</t>
  </si>
  <si>
    <t>8ο ΓΕΝΙΚΟ ΛΥΚΕΙΟ ΠΕΡΙΣΤΕΡΙΟΥ</t>
  </si>
  <si>
    <t>6ο ΓΕΝΙΚΟ ΛΥΚΕΙΟ ΑΜΑΡΟΥΣΙΟΥ</t>
  </si>
  <si>
    <t>ΜΑΡΟΥΣΙ</t>
  </si>
  <si>
    <t>2ο ΓΕΝΙΚΟ ΛΥΚΕΙΟ ΧΑΛΑΝΔΡΙΟΥ</t>
  </si>
  <si>
    <t>2ο ΓΕΝΙΚΟ ΛΥΚΕΙΟ ΚΑΙΣΑΡΙΑΝΗΣ</t>
  </si>
  <si>
    <t>4ο ΓΕΝΙΚΟ ΛΥΚΕΙΟ ΧΑΪΔΑΡΙΟΥ</t>
  </si>
  <si>
    <t>ΧΑΪΔΑΡΙ</t>
  </si>
  <si>
    <t>4ο ΓΕΝΙΚΟ ΛΥΚΕΙΟ ΖΩΓΡΑΦΟΥ</t>
  </si>
  <si>
    <t>ΙΛΙΣΙΑ</t>
  </si>
  <si>
    <t>ΓΕΝΙΚΟ ΛΥΚΕΙΟ ΚΑΡΕΑ</t>
  </si>
  <si>
    <t>ΚΑΡΕΑΣ</t>
  </si>
  <si>
    <t>4ο ΓΕΝΙΚΟ ΛΥΚΕΙΟ ΓΛΥΦΑΔΑΣ</t>
  </si>
  <si>
    <t>4ο ΓΕΝΙΚΟ ΛΥΚΕΙΟ ΠΑΛ. ΦΑΛΗΡΟΥ</t>
  </si>
  <si>
    <t>Π. ΦΑΛΗΡΟ</t>
  </si>
  <si>
    <t>6ο ΓΕΝΙΚΟ ΛΥΚΕΙΟ ΓΛΥΦΑΔΑΣ</t>
  </si>
  <si>
    <t>1ο ΓΕΝΙΚΟ ΛΥΚΕΙΟ ΙΛΙΟΥ</t>
  </si>
  <si>
    <t>5ο ΓΕΝΙΚΟ ΛΥΚΕΙΟ Ν. ΙΩΝΙΑΣ</t>
  </si>
  <si>
    <t>1ο ΓΕΝΙΚΟ ΛΥΚΕΙΟ ΜΟΣΧΑΤΟΥ</t>
  </si>
  <si>
    <t>ΜΟΣΧΑΤΟ</t>
  </si>
  <si>
    <t>4ο ΓΕΝΙΚΟ ΛΥΚΕΙΟ ΙΛΙΟΥ</t>
  </si>
  <si>
    <t>1ο ΓΕΝΙΚΟ ΛΥΚΕΙΟ ΧΑΛΑΝΔΡΙΟΥ</t>
  </si>
  <si>
    <t>1ο ΓΕΝΙΚΟ ΛΥΚΕΙΟ ΤΑΥΡΟΥ</t>
  </si>
  <si>
    <t>ΤΑΥΡΟΣ</t>
  </si>
  <si>
    <t>ΙΔΙΩΤ. ΓΕΝΙΚΟ ΛΥΚΕΙΟ "ΛΕΟΝΤΕΙΟ Ν. ΣΜΥΡΝΗΣ"</t>
  </si>
  <si>
    <t>Ν. ΣΜΥΡΝΗ</t>
  </si>
  <si>
    <t>6ο ΓΕΝΙΚΟ ΛΥΚΕΙΟ ΑΙΓΑΛΕΩ</t>
  </si>
  <si>
    <t>ΑΙΓΑΛΕΩ</t>
  </si>
  <si>
    <t>ΓΕΝΙΚΟ ΛΥΚΕΙΟ ΚΟΛΛΕΓΙΟΥ ΑΘΗΝΩΝ</t>
  </si>
  <si>
    <t>ΓΕΝΙΚΟ ΛΥΚΕΙΟ ΜΕΤΑΜΟΡΦΩΣΗΣ</t>
  </si>
  <si>
    <t>ΜΕΤΑΜΟΡΦΩΣΗ</t>
  </si>
  <si>
    <t>6ο ΓΕΝΙΚΟ ΛΥΚΕΙΟ Ν. ΣΜΥΡΝΗΣ</t>
  </si>
  <si>
    <t>ΕΣΠΕΡΙΝΟ ΓΕΝΙΚΟ ΛΥΚΕΙΟ Ν. ΙΩΝΙΑΣ</t>
  </si>
  <si>
    <t>ΠΕΥΚΑΚΙΑ</t>
  </si>
  <si>
    <t>7ο ΓΕΝΙΚΟ ΛΥΚΕΙΟ ΠΕΡΙΣΤΕΡΙΟΥ</t>
  </si>
  <si>
    <t>1ο ΓΕΝΙΚΟ ΛΥΚΕΙΟ ΑΓ. ΔΗΜΗΤΡΙΟΥ</t>
  </si>
  <si>
    <t>ΑΓ. ΔΗΜΗΤΡΙΟΣ</t>
  </si>
  <si>
    <t>5ο ΓΕΝΙΚΟ ΛΥΚΕΙΟ ΑΜΑΡΟΥΣΙΟΥ</t>
  </si>
  <si>
    <t>3ο ΓΕΝΙΚΟ ΛΥΚΕΙΟ Ν. ΣΜΥΡΝΗΣ</t>
  </si>
  <si>
    <t>2ο ΓΕΝΙΚΟ ΛΥΚΕΙΟ ΚΑΜΑΤΕΡΟΥ</t>
  </si>
  <si>
    <t>ΚΑΜΑΤΕΡΟ</t>
  </si>
  <si>
    <t>9ο ΓΕΝΙΚΟ ΛΥΚΕΙΟ ΑΜΑΡΟΥΣΙΟΥ</t>
  </si>
  <si>
    <t>ΙΔΙΩΤ. ΓΕΝΙΚΟ ΛΥΚΕΙΟ "ΙΟΝΙΟΣ ΣΧΟΛΗ"</t>
  </si>
  <si>
    <t>ΦΙΛΟΘΕΗ</t>
  </si>
  <si>
    <t>ΙΔΙΩΤ. ΓΕΝΙΚΟ ΛΥΚΕΙΟ ΜΑΛΛΙΑΡΑ ΝΙΚΟΛΑΟΥ</t>
  </si>
  <si>
    <t>ΑΛΙΜΟΣ</t>
  </si>
  <si>
    <t>3ο ΓΕΝΙΚΟ ΛΥΚΕΙΟ ΠΕΤΡΟΥΠΟΛΗΣ</t>
  </si>
  <si>
    <t>ΓΕΝΙΚΟ ΛΥΚΕΙΟ ΜΕΛΙΣΣΙΩΝ</t>
  </si>
  <si>
    <t>ΜΕΛΙΣΣΙΑ</t>
  </si>
  <si>
    <t>3ο ΓΕΝΙΚΟ ΛΥΚΕΙΟ ΚΑΛΛΙΘΕΑΣ</t>
  </si>
  <si>
    <t>ΚΑΛΛΙΘΕΑ</t>
  </si>
  <si>
    <t>5ο ΓΕΝΙΚΟ ΛΥΚΕΙΟ ΗΛΙΟΥΠΟΛΗΣ</t>
  </si>
  <si>
    <t>1ο ΓΕΝΙΚΟ ΛΥΚΕΙΟ ΑΓ. ΒΑΡΒΑΡΑΣ</t>
  </si>
  <si>
    <t>ΑΓ. ΒΑΡΒΑΡΑ</t>
  </si>
  <si>
    <t>1ο ΓΕΝΙΚΟ ΛΥΚΕΙΟ Ν. ΨΥΧΙΚΟΥ</t>
  </si>
  <si>
    <t>3ο ΓΕΝΙΚΟ ΛΥΚΕΙΟ ΥΜΗΤΤΟΥ</t>
  </si>
  <si>
    <t>3ο ΓΕΝΙΚΟ ΛΥΚΕΙΟ ΗΛΙΟΥΠΟΛΗΣ</t>
  </si>
  <si>
    <t>ΗΛΙΟΥΠΟΛΗ ΑΤΤΙΚΗΣ</t>
  </si>
  <si>
    <t>ΠΕΙΡΑΜΑΤΙΚΟ ΓΕΝΙΚΟ ΛΥΚΕΙΟ ΑΓ. ΑΝΑΡΓΥΡΩΝ</t>
  </si>
  <si>
    <t>1ο ΓΕΝΙΚΟ ΛΥΚΕΙΟ ΕΛΛΗΝΙΚΟΥ</t>
  </si>
  <si>
    <t>ΕΛΛΗΝΙΚΟ</t>
  </si>
  <si>
    <t>ΑΙΤΩΛΟΑΚΑΡΝΑΝΙΑΣ   ΕΔΡΕΣ: 6</t>
  </si>
  <si>
    <t>Σχολεία: 21   Συμμετέχοντες: 347   Επιτυχόντες: 341</t>
  </si>
  <si>
    <t>1ο ΕΠΑ.Λ. ΑΓΡΙΝΙΟΥ</t>
  </si>
  <si>
    <t>ΑΓΡΙΝΙΟ</t>
  </si>
  <si>
    <t>ΓΕΝΙΚΟ ΛΥΚΕΙΟ ΑΣΤΑΚΟΥ</t>
  </si>
  <si>
    <t>ΑΣΤΑΚΟΣ</t>
  </si>
  <si>
    <t>1ο ΓΕΝΙΚΟ ΛΥΚΕΙΟ ΜΕΣΟΛΟΓΓΙΟΥ</t>
  </si>
  <si>
    <t>ΜΕΣΟΛΟΓΓΙ</t>
  </si>
  <si>
    <t>ΓΕΝΙΚΟ ΛΥΚΕΙΟ ΠΑΡΑΒΟΛΑΣ</t>
  </si>
  <si>
    <t>ΠΑΡΑΒΟΛΑ</t>
  </si>
  <si>
    <t>ΓΕΝΙΚΟ ΛΥΚΕΙΟ ΜΥΤΙΚΑ</t>
  </si>
  <si>
    <t>ΜΥΤΙΚΑΣ</t>
  </si>
  <si>
    <t>4ο ΓΕΝΙΚΟ ΛΥΚΕΙΟ ΑΓΡΙΝΙΟΥ</t>
  </si>
  <si>
    <t>2ο ΕΠΑ.Λ. ΑΓΡΙΝΙΟΥ</t>
  </si>
  <si>
    <t>3ο ΓΕΝΙΚΟ ΛΥΚΕΙΟ ΑΓΡΙΝΙΟΥ</t>
  </si>
  <si>
    <t>ΓΕΝΙΚΟ ΛΥΚΕΙΟ ΑΜΦΙΛΟΧΙΑΣ</t>
  </si>
  <si>
    <t>ΑΜΦΙΛΟΧΙΑ</t>
  </si>
  <si>
    <t>ΓΕΝΙΚΟ ΛΥΚΕΙΟ ΕΜΠΕΣΟΥ</t>
  </si>
  <si>
    <t>ΕΜΠΕΣΟΣ</t>
  </si>
  <si>
    <t>1ο ΓΕΝΙΚΟ ΛΥΚΕΙΟ ΑΓΡΙΝΙΟΥ</t>
  </si>
  <si>
    <t>1ο ΕΠΑ.Λ. ΝΑΥΠΑΚΤΟΥ</t>
  </si>
  <si>
    <t>ΝΑΥΠΑΚΤΟΣ</t>
  </si>
  <si>
    <t>ΑΡΓΟΛΙΔΑΣ   ΕΔΡΕΣ: 3</t>
  </si>
  <si>
    <t>Σχολεία: 9   Συμμετέχοντες: 94   Επιτυχόντες: 91</t>
  </si>
  <si>
    <t>2ο ΓΕΝΙΚΟ ΛΥΚΕΙΟ ΝΑΥΠΛΙΟΥ</t>
  </si>
  <si>
    <t>ΝΑΥΠΛΙΟ</t>
  </si>
  <si>
    <t>ΓΕΝΙΚΟ ΛΥΚΕΙΟ ΕΡΜΙΟΝΗΣ</t>
  </si>
  <si>
    <t>ΕΡΜΙΟΝΗ</t>
  </si>
  <si>
    <t>1ο ΕΠΑ.Λ. ΝΑΥΠΛΙΟΥ</t>
  </si>
  <si>
    <t>1ο ΓΕΝΙΚΟ ΛΥΚΕΙΟ ΑΡΓΟΥΣ</t>
  </si>
  <si>
    <t>ΑΡΓΟΣ</t>
  </si>
  <si>
    <t>ΓΕΝΙΚΟ ΛΥΚΕΙΟ ΑΣΚΛΗΠΙΕΙΟΥ</t>
  </si>
  <si>
    <t>ΛΥΓΟΥΡΙΟ</t>
  </si>
  <si>
    <t>2ο ΓΕΝΙΚΟ ΛΥΚΕΙΟ ΑΡΓΟΥΣ</t>
  </si>
  <si>
    <t>ΑΡΚΑΔΙΑΣ   ΕΔΡΕΣ: 3</t>
  </si>
  <si>
    <t>Σχολεία: 12   Συμμετέχοντες: 110   Επιτυχόντες: 107</t>
  </si>
  <si>
    <t>ΓΕΝΙΚΟ ΛΥΚΕΙΟ ΛΕΒΙΔΙΟΥ</t>
  </si>
  <si>
    <t>ΛΕΒΙΔΙ</t>
  </si>
  <si>
    <t>3ο ΓΕΝΙΚΟ ΛΥΚΕΙΟ ΤΡΙΠΟΛΗΣ</t>
  </si>
  <si>
    <t>ΤΡΙΠΟΛΗ</t>
  </si>
  <si>
    <t>2ο ΓΕΝΙΚΟ ΛΥΚΕΙΟ ΤΡΙΠΟΛΗΣ</t>
  </si>
  <si>
    <t>1ο ΓΕΝΙΚΟ ΛΥΚΕΙΟ ΤΡΙΠΟΛΗΣ</t>
  </si>
  <si>
    <t>ΓΕΝΙΚΟ ΛΥΚΕΙΟ ΑΣΤΡΟΥΣ</t>
  </si>
  <si>
    <t>ΑΣΤΡΟΣ ΚΥΝΟΥΡΙΑΣ</t>
  </si>
  <si>
    <t>ΓΕΝΙΚΟ ΛΥΚΕΙΟ ΜΕΓΑΛΟΠΟΛΗΣ</t>
  </si>
  <si>
    <t>ΜΕΓΑΛΟΠΟΛΗ</t>
  </si>
  <si>
    <t>ΑΡΤΑΣ   ΕΔΡΕΣ: 3</t>
  </si>
  <si>
    <t>Σχολεία: 10   Συμμετέχοντες: 80   Επιτυχόντες: 77</t>
  </si>
  <si>
    <t>2ο ΓΕΝΙΚΟ ΛΥΚΕΙΟ ΑΡΤΑΣ</t>
  </si>
  <si>
    <t>ΑΡΤΑ</t>
  </si>
  <si>
    <t>ΓΕΝΙΚΟ ΛΥΚΕΙΟ ΚΟΜΠΟΤΙΟΥ</t>
  </si>
  <si>
    <t>ΚΟΜΠΟΤΙ ΑΡΤΑΣ</t>
  </si>
  <si>
    <t>3ο ΓΕΝΙΚΟ ΛΥΚΕΙΟ ΑΡΤΑΣ</t>
  </si>
  <si>
    <t>ΓΕΝΙΚΟ ΛΥΚΕΙΟ ΠΑΝΑΓΙΑΣ ΔΙΑΣΕΛΛΟΥ</t>
  </si>
  <si>
    <t>ΠΑΝΑΓΙΑ ΔΙΑΣΕΛΛΟΥ ΑΡΤΑΣ</t>
  </si>
  <si>
    <t>4ο ΓΕΝΙΚΟ ΛΥΚΕΙΟ ΑΡΤΑΣ</t>
  </si>
  <si>
    <t>ΓΕΝΙΚΟ ΛΥΚΕΙΟ ΑΝΕΖΑΣ</t>
  </si>
  <si>
    <t>ΑΝΕΖΑ ΑΡΤΑΣ</t>
  </si>
  <si>
    <t>ΑΤΤΙΚΗΣ   ΕΔΡΕΣ: 10</t>
  </si>
  <si>
    <t>Σχολεία: 53   Συμμετέχοντες: 745   Επιτυχόντες: 735</t>
  </si>
  <si>
    <t>2ο ΓΕΝΙΚΟ ΛΥΚΕΙΟ Α. ΛΙΟΣΙΩΝ</t>
  </si>
  <si>
    <t>Α. ΛΙΟΣΙΑ</t>
  </si>
  <si>
    <t>ΓΕΝΙΚΟ ΛΥΚΕΙΟ ΛΑΥΡΙΟΥ</t>
  </si>
  <si>
    <t>ΛΑΥΡΙΟ</t>
  </si>
  <si>
    <t>ΙΔΙΩΤ. ΓΕΝΙΚΟ ΛΥΚΕΙΟ ΝΕΑ ΓΕΝΙΑ ΖΗΡΙΔΗ</t>
  </si>
  <si>
    <t>ΣΠΑΤΑ</t>
  </si>
  <si>
    <t>2ο ΓΕΝΙΚΟ ΛΥΚΕΙΟ ΒΟΥΛΑΣ</t>
  </si>
  <si>
    <t>ΒΟΥΛΑ</t>
  </si>
  <si>
    <t>ΓΕΝΙΚΟ ΛΥΚΕΙΟ ΠΑΙΑΝΙΑΣ</t>
  </si>
  <si>
    <t xml:space="preserve">ΠΑΙΑΝΙΑ </t>
  </si>
  <si>
    <t>ΓΕΝΙΚΟ ΛΥΚΕΙΟ ΚΑΠΑΝΔΡΙΤΙΟΥ</t>
  </si>
  <si>
    <t>ΚΑΠΑΝΔΡΙΤΙ</t>
  </si>
  <si>
    <t>1ο ΕΠΑ.Λ. ΛΑΥΡΙΟΥ</t>
  </si>
  <si>
    <t>1ο ΓΕΝΙΚΟ ΛΥΚΕΙΟ ΒΟΥΛΑΣ</t>
  </si>
  <si>
    <t>2ο ΓΕΝΙΚΟ ΛΥΚΕΙΟ ΜΕΓΑΡΩΝ</t>
  </si>
  <si>
    <t>ΜΕΓΑΡΑ</t>
  </si>
  <si>
    <t>2ο ΓΕΝΙΚΟ ΛΥΚΕΙΟ ΑΡΣΑΚΕΙΟ - ΤΟΣΙΤΣΕΙΟ ΕΚΑΛΗΣ</t>
  </si>
  <si>
    <t>ΛΥΚΕΙΑΚΕΣ ΤΑΞΕΙΣ 2ου ΓΥΜΝΑΣΙΟΥ ΑΥΛΩΝΑ</t>
  </si>
  <si>
    <t>ΑΥΛΩΝΑΣ</t>
  </si>
  <si>
    <t>1ο ΓΕΝΙΚΟ ΛΥΚΕΙΟ ΕΛΕΥΣΙΝΑΣ</t>
  </si>
  <si>
    <t>ΕΛΕΥΣΙΝΑ</t>
  </si>
  <si>
    <t>2ο ΓΕΝΙΚΟ ΛΥΚΕΙΟ ΕΛΕΥΣΙΝΑΣ "ΠΥΡΟΥΝΑΚΕΙΟ"</t>
  </si>
  <si>
    <t>ΓΕΝΙΚΟ ΛΥΚΕΙΟ Ν. ΠΕΡΑΜΟΥ</t>
  </si>
  <si>
    <t>Ν. ΠΕΡΑΜΟΣ</t>
  </si>
  <si>
    <t>ΓΕΝΙΚΟ ΛΥΚΕΙΟ ΜΑΡΑΘΩΝΑ</t>
  </si>
  <si>
    <t>ΜΑΡΑΘΩΝΑΣ</t>
  </si>
  <si>
    <t>1ο ΓΕΝΙΚΟ ΛΥΚΕΙΟ ΜΑΡΚΟΠΟΥΛΟΥ</t>
  </si>
  <si>
    <t>ΜΑΡΚΟΠΟΥΛΟ</t>
  </si>
  <si>
    <t>ΓΕΝΙΚΟ ΛΥΚΕΙΟ ΚΡΥΟΝΕΡΙΟΥ</t>
  </si>
  <si>
    <t>ΚΡΥΟΝΕΡΙ</t>
  </si>
  <si>
    <t>ΑΧΑΪΑΣ   ΕΔΡΕΣ: 7</t>
  </si>
  <si>
    <t>Σχολεία: 26   Συμμετέχοντες: 340   Επιτυχόντες: 335</t>
  </si>
  <si>
    <t>ΓΕΝΙΚΟ ΛΥΚΕΙΟ ΚΑΤΩ ΑΧΑΪΑΣ</t>
  </si>
  <si>
    <t>ΚΑΤΩ ΑΧΑΪΑ</t>
  </si>
  <si>
    <t>ΠΡΟΤΥΠΟ ΠΕΙΡΑΜΑΤΙΚΟ ΛΥΚΕΙΟ ΠΑΝΕΜΙΣΤΗΜΙΟΥ ΠΑΤΡΩΝ</t>
  </si>
  <si>
    <t>ΠΑΤΡΑ</t>
  </si>
  <si>
    <t>5ο ΓΕΝΙΚΟ ΛΥΚΕΙΟ ΠΑΤΡΩΝ</t>
  </si>
  <si>
    <t>ΓΕΝΙΚΟ ΛΥΚΕΙΟ ΔΙΑΚΟΠΤΟΥ</t>
  </si>
  <si>
    <t>ΔΙΑΚΟΠΤΟ</t>
  </si>
  <si>
    <t>ΓΕΝΙΚΟ ΛΥΚΕΙΟ ΚΑΣΤΡΙΤΣΙΟΥ</t>
  </si>
  <si>
    <t>ΚΑΤΩ ΚΑΣΤΡΙΤΣΙ</t>
  </si>
  <si>
    <t>ΙΔΙΩΤ. ΓΕΝΙΚΟ ΛΥΚΕΙΟ "ΑΡΣΑΚΕΙΟ"</t>
  </si>
  <si>
    <t>ΠΛΑΤΑΝΙ - ΡΙΟΥ</t>
  </si>
  <si>
    <t>ΓΕΝΙΚΟ ΛΥΚΕΙΟ ΚΑΜΑΡΩΝ</t>
  </si>
  <si>
    <t>ΚΑΜΑΡΕΣ</t>
  </si>
  <si>
    <t>ΓΕΝΙΚΟ ΛΥΚΕΙΟ ΠΑΡΑΛΙΑΣ</t>
  </si>
  <si>
    <t>ΠΑΡΑΛΙΑ ΠΑΤΡΩΝ</t>
  </si>
  <si>
    <t>2ο ΓΕΝΙΚΟ ΛΥΚΕΙΟ ΠΑΤΡΩΝ</t>
  </si>
  <si>
    <t>2ο ΓΕΝΙΚΟ ΛΥΚΕΙΟ ΑΙΓΙΟΥ</t>
  </si>
  <si>
    <t>ΑΙΓΙΟ</t>
  </si>
  <si>
    <t>4ο ΓΕΝΙΚΟ ΛΥΚΕΙΟ ΠΑΤΡΩΝ</t>
  </si>
  <si>
    <t>6ο ΓΕΝΙΚΟ ΛΥΚΕΙΟ ΠΑΤΡΑΣ</t>
  </si>
  <si>
    <t>ΓΕΝΙΚΟ ΛΥΚΕΙΟ ΚΑΛΑΒΡΥΤΩΝ</t>
  </si>
  <si>
    <t>ΚΑΛΑΒΡΥΤΑ</t>
  </si>
  <si>
    <t>7ο ΕΠΑ.Λ. ΠΑΤΡΑΣ</t>
  </si>
  <si>
    <t>ΒΟΙΩΤΙΑΣ   ΕΔΡΕΣ: 4</t>
  </si>
  <si>
    <t>Σχολεία: 10   Συμμετέχοντες: 130   Επιτυχόντες: 128</t>
  </si>
  <si>
    <t>2ο ΓΕΝΙΚΟ ΛΥΚΕΙΟ ΘΗΒΑΣ</t>
  </si>
  <si>
    <t>ΘΗΒΑ</t>
  </si>
  <si>
    <t>2ο ΓΕΝΙΚΟ ΛΥΚΕΙΟ ΛΙΒΑΔΕΙΑΣ</t>
  </si>
  <si>
    <t>ΛΙΒΑΔΕΙΑ</t>
  </si>
  <si>
    <t>ΓΕΝΙΚΟ ΛΥΚΕΙΟ ΑΣΠΡΩΝ ΣΠΙΤΙΩΝ</t>
  </si>
  <si>
    <t>ΑΣΠΡΑ ΣΠΙΤΙΑ</t>
  </si>
  <si>
    <t>1ο ΕΠΑ.Λ. ΛΙΒΑΔΕΙΑΣ</t>
  </si>
  <si>
    <t>ΓΕΝΙΚΟ ΛΥΚΕΙΟ ΣΧΗΜΑΤΑΡΙΟΥ</t>
  </si>
  <si>
    <t>ΣΧΗΜΑΤΑΡΙ</t>
  </si>
  <si>
    <t>1ο ΓΕΝΙΚΟ ΛΥΚΕΙΟ ΛΙΒΑΔΕΙΑΣ</t>
  </si>
  <si>
    <t>ΓΕΝΙΚΟ ΛΥΚΕΙΟ ΑΛΙΑΡΤΟΥ</t>
  </si>
  <si>
    <t>ΑΛΙΑΡΤΟΣ</t>
  </si>
  <si>
    <t>ΛΥΚΕΙΑΚΕΣ ΤΑΞΕΙΣ ΓΥΜΝ. ΑΚΡΑΙΦΝΙΟΥ</t>
  </si>
  <si>
    <t>ΑΚΡΑΙΦΝΙΟ</t>
  </si>
  <si>
    <t>ΓΡΕΒΕΝΩΝ   ΕΔΡΕΣ: 1</t>
  </si>
  <si>
    <t>Σχολεία: 4   Συμμετέχοντες: 57   Επιτυχόντες: 52</t>
  </si>
  <si>
    <t>1o ΕΠΑ.Λ. ΓΡΕΒΕΝΩΝ</t>
  </si>
  <si>
    <t>ΓΡΕΒΕΝΑ</t>
  </si>
  <si>
    <t>1ο ΓΕΝΙΚΟ ΛΥΚΕΙΟ ΓΡΕΒΕΝΩΝ</t>
  </si>
  <si>
    <t>ΔΡΑΜΑΣ   ΕΔΡΕΣ: 3</t>
  </si>
  <si>
    <t>Σχολεία: 11   Συμμετέχοντες: 150   Επιτυχόντες: 129</t>
  </si>
  <si>
    <t>1ο ΓΕΝΙΚΟ ΛΥΚΕΙΟ ΔΡΑΜΑΣ</t>
  </si>
  <si>
    <t>ΔΡΑΜΑ</t>
  </si>
  <si>
    <t>ΓΕΝΙΚΟ ΛΥΚΕΙΟ ΠΡΟΣΟΤΣΑΝΗΣ</t>
  </si>
  <si>
    <t>ΠΡΟΣΟΤΣΑΝΗ</t>
  </si>
  <si>
    <t>2ο ΓΕΝΙΚΟ ΛΥΚΕΙΟ ΔΡΑΜΑΣ</t>
  </si>
  <si>
    <t>3ο ΓΕΝΙΚΟ ΛΥΚΕΙΟ ΔΡΑΜΑΣ</t>
  </si>
  <si>
    <t>ΓΕΝΙΚΟ ΛΥΚΕΙΟ ΚΑΛΑΜΠΑΚΙΟΥ</t>
  </si>
  <si>
    <t>ΚΑΛΑΜΠΑΚΙ ΔΡΑΜΑΣ</t>
  </si>
  <si>
    <t>ΕΠΑ.Σ. ΟΑΕΔ ΔΡΑΜΑΣ</t>
  </si>
  <si>
    <t>ΔΩΔΕΚΑΝΗΣΟΥ   ΕΔΡΕΣ: 4</t>
  </si>
  <si>
    <t>Σχολεία: 9   Συμμετέχοντες: 114   Επιτυχόντες: 114</t>
  </si>
  <si>
    <t>ΓΕΝΙΚΟ ΛΥΚΕΙΟ ΚΡΕΜΑΣΤΗΣ</t>
  </si>
  <si>
    <t>ΡΟΔΟΣ</t>
  </si>
  <si>
    <t>3ο ΓΕΝΙΚΟ ΛΥΚΕΙΟ ΡΟΔΟΥ</t>
  </si>
  <si>
    <t>ΙΔΙΩΤ. ΓΕΝΙΚΟ ΛΥΚΕΙΟ "ΡΟΔΙΩΝ ΠΑΙΔΕΙΑ" - ΕΚΠΑΙΔΕΥΤΗΡΙΑ ΔΩΔΕΚΑΝΗΣΟΥ</t>
  </si>
  <si>
    <t>1ο ΕΠΑ.Λ. ΡΟΔΟΥ</t>
  </si>
  <si>
    <t>2ο ΓΕΝΙΚΟ ΛΥΚΕΙΟ ΡΟΔΟΥ</t>
  </si>
  <si>
    <t>ΙΔΙΩΤ. ΓΕΝΙΚΟ ΛΥΚΕΙΟ "ΕΚΠΑΙΔΕΥΤΗΡΙΑ ΡΟΔΟΥ  ΠΥΘΑΓΟΡΑΣ"</t>
  </si>
  <si>
    <t>ΕΠΑ.Λ. ΚΑΡΠΑΘΟΥ</t>
  </si>
  <si>
    <t>ΠΗΓΑΔΙΑ, ΚΑΡΠΑΘΟΣ</t>
  </si>
  <si>
    <t>ΛΥΚΕΙΑΚΕΣ ΤΑΞΕΙΣ ΓΥΜΝ. ΚΑΣΟΥ</t>
  </si>
  <si>
    <t>ΦΡΥ, ΚΑΣΟΣ</t>
  </si>
  <si>
    <t>ΕΒΡΟΥ   ΕΔΡΕΣ: 4</t>
  </si>
  <si>
    <t>Σχολεία: 14   Συμμετέχοντες: 198   Επιτυχόντες: 188</t>
  </si>
  <si>
    <t>ΓΕΝΙΚΟ ΛΥΚΕΙΟ ΔΙΔΥΜΟΤΕΙΧΟΥ</t>
  </si>
  <si>
    <t>ΔΙΔΥΜΟΤΕΙΧΟ</t>
  </si>
  <si>
    <t>3ο ΓΕΝΙΚΟ ΛΥΚΕΙΟ ΑΛΕΞΑΝΔΡΟΥΠΟΛΗΣ</t>
  </si>
  <si>
    <t>ΑΛΕΞΑΝΔΡΟΥΠΟΛΗ</t>
  </si>
  <si>
    <t>1ο ΓΕΝΙΚΟ ΛΥΚΕΙΟ ΑΛΕΞΑΝΔΡΟΥΠΟΛΗΣ</t>
  </si>
  <si>
    <t>2ο ΓΕΝΙΚΟ ΛΥΚΕΙΟ ΟΡΕΣΤΙΑΔΑΣ</t>
  </si>
  <si>
    <t>ΟΡΕΣΤΙΑΔΑ</t>
  </si>
  <si>
    <t>4ο ΓΕΝΙΚΟ ΛΥΚΕΙΟ ΑΛΕΞΑΝΔΡΟΥΠΟΛΗΣ</t>
  </si>
  <si>
    <t>ΓΕΝΙΚΟ ΛΥΚΕΙΟ ΦΕΡΩΝ</t>
  </si>
  <si>
    <t>ΦΕΡΕΣ</t>
  </si>
  <si>
    <t>ΓΕΝΙΚΟ ΛΥΚΕΙΟ Ν. ΒΥΣΣΑΣ</t>
  </si>
  <si>
    <t>ΝΕΑ ΒΥΣΣΑ ΕΒΡΟΥ</t>
  </si>
  <si>
    <t>2ο ΕΠΑ.Λ. ΑΛΕΞΑΝΔΡΟΥΠΟΛΗΣ</t>
  </si>
  <si>
    <t>ΕΥΒΟΙΑΣ   ΕΔΡΕΣ: 5</t>
  </si>
  <si>
    <t>Σχολεία: 22   Συμμετέχοντες: 221   Επιτυχόντες: 215</t>
  </si>
  <si>
    <t>1ο ΓΕΝΙΚΟ ΛΥΚΕΙΟ ΑΛΙΒΕΡΙΟΥ</t>
  </si>
  <si>
    <t>ΑΛΙΒΕΡΙ</t>
  </si>
  <si>
    <t>3ο ΓΕΝΙΚΟ ΛΥΚΕΙΟ ΧΑΛΚΙΔΑΣ</t>
  </si>
  <si>
    <t>ΧΑΛΚΙΔΑ</t>
  </si>
  <si>
    <t>ΓΕΝΙΚΟ ΛΥΚΕΙΟ Ν. ΑΡΤΑΚΗΣ</t>
  </si>
  <si>
    <t>Ν. ΑΡΤΑΚΗ</t>
  </si>
  <si>
    <t>2ο ΓΕΝΙΚΟ ΛΥΚΕΙΟ ΧΑΛΚΙΔΑΣ</t>
  </si>
  <si>
    <t>ΓΥΜΝΑΣΙΟ &amp; ΛΥΚΕΙΑΚΕΣ ΤΑΞΕΙΣ  ΑΓ. ΑΝΝΑΣ</t>
  </si>
  <si>
    <t>ΑΓΙΑ ΑΝΝΑ  ΕΥΒΟΙΑ</t>
  </si>
  <si>
    <t>2ο ΕΠΑ.Λ. ΧΑΛΚΙΔΑΣ</t>
  </si>
  <si>
    <t>ΓΕΝΙΚΟ ΛΥΚΕΙΟ ΚΟΝΙΣΤΡΩΝ</t>
  </si>
  <si>
    <t>ΚΟΝΙΣΤΡΕΣ</t>
  </si>
  <si>
    <t>ΓΕΝΙΚΟ ΛΥΚΕΙΟ ΒΑΣΙΛΙΚΟΥ</t>
  </si>
  <si>
    <t>ΒΑΣΙΛΙΚΟ</t>
  </si>
  <si>
    <t>ΓΕΝΙΚΟ ΛΥΚΕΙΟ ΑΜΑΡΥΝΘΟΥ</t>
  </si>
  <si>
    <t>ΑΜΑΡΥΝΘΟΣ</t>
  </si>
  <si>
    <t>ΛΥΚΕΙΑΚΕΣ ΤΑΞΕΙΣ ΓΥΜΝ. ΓΟΥΒΩΝ ΙΣΤΙΑΙΑΣ</t>
  </si>
  <si>
    <t>ΓΟΥΒΕΣ</t>
  </si>
  <si>
    <t>ΕΥΡΥΤΑΝΙΑΣ   ΕΔΡΕΣ: 1</t>
  </si>
  <si>
    <t>Σχολεία: 2   Συμμετέχοντες: 27   Επιτυχόντες: 26</t>
  </si>
  <si>
    <t>ΓΕΝΙΚΟ ΛΥΚΕΙΟ ΚΑΡΠΕΝΗΣΙΟΥ</t>
  </si>
  <si>
    <t>ΚΑΡΠΕΝΗΣΙ</t>
  </si>
  <si>
    <t>ΕΠΑ.Λ. ΚΑΡΠΕΝΗΣΙΟΥ</t>
  </si>
  <si>
    <t>ΖΑΚΥΝΘΟΥ   ΕΔΡΕΣ: 1</t>
  </si>
  <si>
    <t>Σχολεία: 3   Συμμετέχοντες: 37   Επιτυχόντες: 37</t>
  </si>
  <si>
    <t>ΓΕΝΙΚΟ ΛΥΚΕΙΟ ΚΑΤΑΣΤΑΡΙΟΥ</t>
  </si>
  <si>
    <t>ΚΑΤΑΣΤΑΡΙ-ΖΑΚΥΝΘΟΣ</t>
  </si>
  <si>
    <t>1ο ΓΕΝΙΚΟ ΛΥΚΕΙΟ ΖΑΚΥΝΘΟΥ</t>
  </si>
  <si>
    <t>ΖΑΚΥΝΘΟΣ</t>
  </si>
  <si>
    <t>ΗΛΕΙΑΣ   ΕΔΡΕΣ: 5</t>
  </si>
  <si>
    <t>Σχολεία: 18   Συμμετέχοντες: 232   Επιτυχόντες: 230</t>
  </si>
  <si>
    <t>4ο ΓΕΝΙΚΟ ΛΥΚΕΙΟ ΠΥΡΓΟΥ</t>
  </si>
  <si>
    <t>ΠΥΡΓΟΣ</t>
  </si>
  <si>
    <t>ΓΕΝΙΚΟ ΛΥΚΕΙΟ ΛΕΧΑΙΝΩΝ</t>
  </si>
  <si>
    <t>ΛΕΧΑΙΝΑ</t>
  </si>
  <si>
    <t>1ο ΓΕΝΙΚΟ ΛΥΚΕΙΟ ΑΜΑΛΙΑΔΑΣ</t>
  </si>
  <si>
    <t>ΑΜΑΛΙΑΔΑ</t>
  </si>
  <si>
    <t>ΓΕΝΙΚΟ ΛΥΚΕΙΟ ΚΡΕΣΤΕΝΩΝ</t>
  </si>
  <si>
    <t>ΚΡΕΣΤΕΝΑ</t>
  </si>
  <si>
    <t>1ο ΓΕΝΙΚΟ ΛΥΚΕΙΟ ΠΥΡΓΟΥ</t>
  </si>
  <si>
    <t>3ο ΓΕΝΙΚΟ ΛΥΚΕΙΟ ΠΥΡΓΟΥ</t>
  </si>
  <si>
    <t>ΓΕΝΙΚΟ ΛΥΚΕΙΟ ΒΑΡΔΑΣ</t>
  </si>
  <si>
    <t>ΒΑΡΔΑ</t>
  </si>
  <si>
    <t>2ο ΓΕΝΙΚΟ ΛΥΚΕΙΟ ΠΥΡΓΟΥ</t>
  </si>
  <si>
    <t>2ο ΕΠΑ.Λ. ΠΥΡΓΟΥ</t>
  </si>
  <si>
    <t>ΓΕΝΙΚΟ ΛΥΚΕΙΟ ΑΝΔΡΙΤΣΑΙΝΑΣ</t>
  </si>
  <si>
    <t>ΑΝΔΡΙΤΣΑΙΝΑ</t>
  </si>
  <si>
    <t>ΗΜΑΘΙΑΣ   ΕΔΡΕΣ: 4</t>
  </si>
  <si>
    <t>Σχολεία: 15   Συμμετέχοντες: 265   Επιτυχόντες: 262</t>
  </si>
  <si>
    <t>ΓΕΝΙΚΟ ΛΥΚΕΙΟ ΜΕΛΙΚΗΣ</t>
  </si>
  <si>
    <t>ΜΕΛΙΚΗ ΗΜΑΘΙΑΣ</t>
  </si>
  <si>
    <t>2ο ΓΕΝΙΚΟ ΛΥΚΕΙΟ ΑΛΕΞΑΝΔΡΕΙΑΣ</t>
  </si>
  <si>
    <t>ΑΛΕΞΑΝΔΡΕΙΑ</t>
  </si>
  <si>
    <t>3ο ΓΕΝΙΚΟ ΛΥΚΕΙΟ ΒΕΡΟΙΑΣ</t>
  </si>
  <si>
    <t>ΒΕΡΟΙΑ</t>
  </si>
  <si>
    <t>ΕΠΑΣ ΟΑΕΔ ΒΕΡΟΙΑΣ</t>
  </si>
  <si>
    <t>2ο ΓΕΝΙΚΟ ΛΥΚΕΙΟ ΒΕΡΟΙΑΣ</t>
  </si>
  <si>
    <t>5ο ΓΕΝΙΚΟ ΛΥΚΕΙΟ ΒΕΡΟΙΑΣ</t>
  </si>
  <si>
    <t>1ο ΕΠΑ.Λ. ΝΑΟΥΣΑΣ</t>
  </si>
  <si>
    <t>ΝΑΟΥΣΑ</t>
  </si>
  <si>
    <t>1ο ΓΕΝΙΚΟ ΛΥΚΕΙΟ ΑΛΕΞΑΝΔΡΕΙΑΣ</t>
  </si>
  <si>
    <t>ΗΡΑΚΛΕΙΟΥ   ΕΔΡΕΣ: 6</t>
  </si>
  <si>
    <t>Σχολεία: 25   Συμμετέχοντες: 409   Επιτυχόντες: 399</t>
  </si>
  <si>
    <t>3ο ΓΕΝΙΚΟ ΛΥΚΕΙΟ ΗΡΑΚΛΕΙΟΥ</t>
  </si>
  <si>
    <t>ΗΡΑΚΛΕΙΟ</t>
  </si>
  <si>
    <t>5ο ΓΕΝΙΚΟ ΛΥΚΕΙΟ ΗΡΑΚΛΕΙΟΥ</t>
  </si>
  <si>
    <t>ΓΕΝΙΚΟ ΛΥΚΕΙΟ ΤΥΜΠΑΚΙΟΥ</t>
  </si>
  <si>
    <t>ΤΥΜΠΑΚΙ ΗΡΑΚΛΕΙΟΥ</t>
  </si>
  <si>
    <t>8ο ΓΕΝΙΚΟ ΛΥΚΕΙΟ ΗΡΑΚΛΕΙΟΥ</t>
  </si>
  <si>
    <t>ΓΕΝΙΚΟ ΛΥΚΕΙΟ Ν. ΑΛΙΚΑΡΝΑΣΣΟΥ</t>
  </si>
  <si>
    <t>Ν. ΑΛΙΚΑΡΝΑΣΣΟΣ</t>
  </si>
  <si>
    <t>ΙΔΙΩΤ. ΓΕΝΙΚΟ ΛΥΚΕΙΟ ΗΡΑΚΛΕΙΟΥ "ΤΟ ΠΑΓΚΡΗΤΙΟΝ"</t>
  </si>
  <si>
    <t>ΗΡΑΚΛΕΙΟ ΚΡΗΤΗΣ</t>
  </si>
  <si>
    <t>5ο ΕΠΑ.Λ. ΗΡΑΚΛΕΙΟΥ</t>
  </si>
  <si>
    <t>ΓΕΝΙΚΟ ΛΥΚΕΙΟ ΑΡΧΑΝΩΝ</t>
  </si>
  <si>
    <t>ΑΡΧΑΝΕΣ ΗΡΑΚΛΕΙΟΥ</t>
  </si>
  <si>
    <t>11ο ΓΕΝΙΚΟ ΛΥΚΕΙΟ ΗΡΑΚΛΕΙΟΥ</t>
  </si>
  <si>
    <t>7ο ΓΕΝΙΚΟ ΛΥΚΕΙΟ ΗΡΑΚΛΕΙΟΥ</t>
  </si>
  <si>
    <t>4ο ΓΕΝΙΚΟ ΛΥΚΕΙΟ ΗΡΑΚΛΕΙΟΥ</t>
  </si>
  <si>
    <t>ΘΕΣΠΡΩΤΙΑΣ   ΕΔΡΕΣ: 1</t>
  </si>
  <si>
    <t>Σχολεία: 3   Συμμετέχοντες: 31   Επιτυχόντες: 30</t>
  </si>
  <si>
    <t>1ο ΓΕΝΙΚΟ ΛΥΚΕΙΟ ΗΓΟΥΜΕΝΙΤΣΑΣ</t>
  </si>
  <si>
    <t>ΗΓΟΥΜΕΝΙΤΣΑ</t>
  </si>
  <si>
    <t>2ο ΓΕΝΙΚΟ ΛΥΚΕΙΟ ΗΓΟΥΜΕΝΙΤΣΑΣ</t>
  </si>
  <si>
    <t>Α' ΘΕΣΣΑΛΟΝΙΚΗΣ   ΕΔΡΕΣ: 14</t>
  </si>
  <si>
    <t>Σχολεία: 47   Συμμετέχοντες: 697   Επιτυχόντες: 682</t>
  </si>
  <si>
    <t>ΠΕΙΡΑΜΑΤΙΚΟ ΓΕΝΙΚΟ ΛΥΚΕΙΟ ΠΑΝΕΠΙΣΤΗΜΙΟΥ ΜΑΚΕΔΟΝΙΑΣ</t>
  </si>
  <si>
    <t>3ο ΓΕΝΙΚΟ ΛΥΚΕΙΟ ΑΜΠΕΛΟΚΗΠΩΝ</t>
  </si>
  <si>
    <t>ΙΔΙΩΤ. ΓΕΝΙΚΟ ΛΥΚΕΙΟ "ΕΚΠΑΙΔΕΥΤΗΡΙΑ ΦΡΥΓΑΝΙΩΤΗ"</t>
  </si>
  <si>
    <t>ΠΕΥΚΑ ΘΕΣΣΑΛΟΝΙΚΗ</t>
  </si>
  <si>
    <t>15ο ΓΕΝΙΚΟ ΛΥΚΕΙΟ ΘΕΣΣΑΛΟΝΙΚΗΣ</t>
  </si>
  <si>
    <t>2ο ΓΕΝΙΚΟ ΛΥΚΕΙΟ ΣΥΚΕΩΝ</t>
  </si>
  <si>
    <t>ΘΕΣΣΑΛΟΝΙΚΗ - ΣΥΚΙΕΣ</t>
  </si>
  <si>
    <t>7ο ΓΕΝΙΚΟ ΛΥΚΕΙΟ ΘΕΣΣΑΛΟΝΙΚΗΣ</t>
  </si>
  <si>
    <t>5ο ΓΕΝΙΚΟ ΛΥΚΕΙΟ ΘΕΣΣΑΛΟΝΙΚΗΣ</t>
  </si>
  <si>
    <t>1ο ΓΕΝΙΚΟ ΛΥΚΕΙΟ ΠΟΛΙΧΝΗΣ</t>
  </si>
  <si>
    <t>ΠΟΛΙΧΝΗ</t>
  </si>
  <si>
    <t>27ο ΓΕΝΙΚΟ ΛΥΚΕΙΟ ΘΕΣΣΑΛΟΝΙΚΗΣ</t>
  </si>
  <si>
    <t>1ο ΓΕΝΙΚΟ ΛΥΚΕΙΟ ΣΤΑΥΡΟΥΠΟΛΗΣ</t>
  </si>
  <si>
    <t>ΣΤΑΥΡΟΥΠΟΛΗ</t>
  </si>
  <si>
    <t>3ο ΓΕΝΙΚΟ ΛΥΚΕΙΟ ΕΥΟΣΜΟΥ</t>
  </si>
  <si>
    <t>ΕΥΟΣΜΟΣ</t>
  </si>
  <si>
    <t>16ο ΓΕΝΙΚΟ ΛΥΚΕΙΟ ΘΕΣΣΑΛΟΝΙΚΗΣ</t>
  </si>
  <si>
    <t>2ο ΓΕΝΙΚΟ ΛΥΚΕΙΟ ΕΛΕΥΘΕΡΙΟΥ-ΚΟΡΔΕΛΙΟΥ</t>
  </si>
  <si>
    <t>ΚΟΡΔΕΛΙΟ</t>
  </si>
  <si>
    <t>1ο ΓΕΝΙΚΟ ΛΥΚΕΙΟ ΜΕΝΕΜΕΝΗΣ</t>
  </si>
  <si>
    <t>ΜΕΝΕΜΕΝΗ</t>
  </si>
  <si>
    <t>3ο ΓΕΝΙΚΟ ΛΥΚΕΙΟ ΣΤΑΥΡΟΥΠΟΛΗΣ</t>
  </si>
  <si>
    <t>2ο ΕΠΑ.Λ. ΕΥΟΣΜΟΥ</t>
  </si>
  <si>
    <t>31ο ΓΕΝΙΚΟ ΛΥΚΕΙΟ ΘΕΣΣΑΛΟΝΙΚΗΣ</t>
  </si>
  <si>
    <t>30ο ΓΕΝΙΚΟ ΛΥΚΕΙΟ ΘΕΣΣΑΛΟΝΙΚΗΣ</t>
  </si>
  <si>
    <t>1ο ΓΕΝΙΚΟ ΛΥΚΕΙΟ ΤΡΙΑΝΔΡΙΑΣ</t>
  </si>
  <si>
    <t>1ο ΕΠΑ.Λ. ΚΑΛΑΜΑΡΙΑΣ</t>
  </si>
  <si>
    <t>2ο ΓΕΝΙΚΟ ΛΥΚΕΙΟ ΚΑΛΑΜΑΡΙΑΣ</t>
  </si>
  <si>
    <t>ΚΑΛΑΜΑΡΙΑ</t>
  </si>
  <si>
    <t>7ο ΓΕΝΙΚΟ ΛΥΚΕΙΟ ΚΑΛΑΜΑΡΙΑΣ</t>
  </si>
  <si>
    <t>14ο ΓΕΝΙΚΟ ΛΥΚΕΙΟ ΘΕΣΣΑΛΟΝΙΚΗΣ</t>
  </si>
  <si>
    <t>3ο ΓΕΝΙΚΟ ΛΥΚΕΙΟ ΠΟΛΙΧΝΗΣ</t>
  </si>
  <si>
    <t>1ο ΓΕΝΙΚΟ ΛΥΚΕΙΟ ΣΥΚΕΩΝ</t>
  </si>
  <si>
    <t>1ο ΓΕΝΙΚΟ ΛΥΚΕΙΟ ΑΜΠΕΛΟΚΗΠΩΝ</t>
  </si>
  <si>
    <t>2ο ΓΕΝΙΚΟ ΛΥΚΕΙΟ ΘΕΣΣΑΛΟΝΙΚΗΣ</t>
  </si>
  <si>
    <t>ΙΔΙΩΤ. ΓΕΝΙΚΟ ΛΥΚΕΙΟ "ΔΕΛΑΣΑΛ"</t>
  </si>
  <si>
    <t>ΠΕΥΚΑ ΘΕΣ/ΝΙΚΗΣ</t>
  </si>
  <si>
    <t>Β' ΘΕΣΣΑΛΟΝΙΚΗΣ   ΕΔΡΕΣ: 5</t>
  </si>
  <si>
    <t>Σχολεία: 38   Συμμετέχοντες: 462   Επιτυχόντες: 448</t>
  </si>
  <si>
    <t>2ο ΓΕΝΙΚΟ ΛΥΚΕΙΟ ΧΑΛΚΗΔΟΝΑΣ</t>
  </si>
  <si>
    <t>ΑΔΕΝΔΡΟ</t>
  </si>
  <si>
    <t>2ο ΙΔΙΩΤ. ΓΕΝΙΚΟ ΛΥΚΕΙΟ "ΕΚΠΑΙΔΕΥΤΗΡΙΑ ΜΑΝΤΟΥΛΙΔΗ "</t>
  </si>
  <si>
    <t>ΓΕΝΙΚΟ ΛΥΚΕΙΟ ΑΞΙΟΥ (ΚΥΜΙΝΩΝ)</t>
  </si>
  <si>
    <t>ΚΥΜΙΝΑ ΘΕΣΣΑΛΟΝΙΚΗΣ</t>
  </si>
  <si>
    <t>ΙΔΙΩΤ. ΓΕΝΙΚΟ ΛΥΚΕΙΟ "ΑΡΣΑΚΕΙΟ ΘΕΣΣΑΛΟΝΙΚΗΣ"</t>
  </si>
  <si>
    <t>ΙΔΙΩΤ. ΓΕΝΙΚΟ ΛΥΚΕΙΟ 2ο "ΑΝΑΤΟΛΙΑ" ΑΜΕΡΙΚ. ΚΟΛΛΕΓΙΟΥ</t>
  </si>
  <si>
    <t>1ο ΕΠΑ.Λ. ΚΟΥΦΑΛΙΩΝ</t>
  </si>
  <si>
    <t>ΚΟΥΦΑΛΙΑ</t>
  </si>
  <si>
    <t>2ο ΓΕΝΙΚΟ ΛΥΚΕΙΟ ΜΙΚΡΑΣ</t>
  </si>
  <si>
    <t>1ο ΓΕΝΙΚΟ ΛΥΚΕΙΟ ΘΕΡΜΗΣ</t>
  </si>
  <si>
    <t>ΘΕΡΜΗ ΘΕΣΣΑΛΟΝΙΚΗΣ</t>
  </si>
  <si>
    <t>ΓΕΝΙΚΟ ΛΥΚΕΙΟ ΘΕΡΜΑΪΚΟΥ (Ν. ΕΠΙΒΑΤΩΝ)</t>
  </si>
  <si>
    <t>Ν. ΕΠΙΒΑΤΕΣ ΘΕΣΣΑΛΟΝΙΚΗΣ</t>
  </si>
  <si>
    <t>ΙΩΑΝΝΙΝΩΝ   ΕΔΡΕΣ: 4</t>
  </si>
  <si>
    <t>Σχολεία: 16   Συμμετέχοντες: 222   Επιτυχόντες: 218</t>
  </si>
  <si>
    <t>4ο ΓΕΝΙΚΟ ΛΥΚΕΙΟ ΙΩΑΝΝΙΝΩΝ</t>
  </si>
  <si>
    <t>ΙΩΑΝΝΙΝΑ</t>
  </si>
  <si>
    <t>ΓΕΝΙΚΟ ΛΥΚΕΙΟ ΑΝΑΤΟΛΗΣ</t>
  </si>
  <si>
    <t>ΑΝΑΤΟΛΗ, ΙΩΑΝΝΙΝΑ</t>
  </si>
  <si>
    <t>5ο ΓΕΝΙΚΟ ΛΥΚΕΙΟ ΙΩΑΝΝΙΝΩΝ</t>
  </si>
  <si>
    <t>ΙΔΙΩΤ. ΓΕΝΙΚΟ ΛΥΚΕΙΟ "ΔΩΔΩΝΑΙΑ ΕΚΠΑΙΔΕΥΤΗΡΙΑ "</t>
  </si>
  <si>
    <t>ΣΤΑΥΡΑΚΙ</t>
  </si>
  <si>
    <t>2ο ΓΕΝΙΚΟ ΛΥΚΕΙΟ ΙΩΑΝΝΙΝΩΝ</t>
  </si>
  <si>
    <t>7ο ΓΕΝΙΚΟ ΛΥΚΕΙΟ ΙΩΑΝΝΙΝΩΝ</t>
  </si>
  <si>
    <t>9ο ΓΕΝΙΚΟ ΛΥΚΕΙΟ ΙΩΑΝΝΙΝΩΝ</t>
  </si>
  <si>
    <t>ΓΕΝΙΚΟ ΛΥΚΕΙΟ ΔΟΛΙΑΝΩΝ</t>
  </si>
  <si>
    <t>Δ.Δ. ΔΟΛΙΑΝΩΝ   -  ΔΗΜΟΣ ΠΩΓΩΝΙΟΥ</t>
  </si>
  <si>
    <t>ΚΑΒΑΛΑΣ   ΕΔΡΕΣ: 4</t>
  </si>
  <si>
    <t>Σχολεία: 15   Συμμετέχοντες: 215   Επιτυχόντες: 211</t>
  </si>
  <si>
    <t>1ο ΕΠΑ.Λ. ΚΑΒΑΛΑΣ</t>
  </si>
  <si>
    <t>ΚΑΒΑΛΑ</t>
  </si>
  <si>
    <t>ΓΕΝΙΚΟ ΛΥΚΕΙΟ ΧΡΥΣΟΥΠΟΛΗΣ</t>
  </si>
  <si>
    <t>ΧΡΥΣΟΥΠΟΛΗ ΚΑΒΑΛΑΣ</t>
  </si>
  <si>
    <t>4ο ΕΠΑ.Λ. ΚΑΒΑΛΑΣ</t>
  </si>
  <si>
    <t>5ο ΓΕΝΙΚΟ ΛΥΚΕΙΟ ΚΑΒΑΛΑΣ</t>
  </si>
  <si>
    <t>1ο ΓΕΝΙΚΟ ΛΥΚΕΙΟ ΚΑΒΑΛΑΣ</t>
  </si>
  <si>
    <t>3ο ΓΕΝΙΚΟ ΛΥΚΕΙΟ ΚΑΒΑΛΑΣ</t>
  </si>
  <si>
    <t>ΟΑΕΔ ΚΕΤΕΚ ΕΠΑ.Σ. ΜΑΘΗΤΕΙΑΣ ΚΑΒΑΛΑΣ</t>
  </si>
  <si>
    <t>6o ΓΕΝΙΚΟ ΛΥΚΕΙΟ ΚΑΒΑΛΑΣ</t>
  </si>
  <si>
    <t>ΚΑΡΔΙΤΣΑΣ   ΕΔΡΕΣ: 4</t>
  </si>
  <si>
    <t>Σχολεία: 12   Συμμετέχοντες: 137   Επιτυχόντες: 137</t>
  </si>
  <si>
    <t>3ο ΓΕΝΙΚΟ ΛΥΚΕΙΟ ΚΑΡΔΙΤΣΑΣ</t>
  </si>
  <si>
    <t>ΚΑΡΔΙΤΣΑ</t>
  </si>
  <si>
    <t>1ο EΠΑΛ ΣΟΦΑΔΩΝ</t>
  </si>
  <si>
    <t>ΣΟΦΑΔΕΣ</t>
  </si>
  <si>
    <t>ΛΥΚΕΙΑΚΕΣ ΤΑΞΕΙΣ ΓΥΜΝAΣΙΟΥ ΙΤΕΑΣ</t>
  </si>
  <si>
    <t>ΙΤΕΑ ΚΑΡΔΙΤΣΑΣ</t>
  </si>
  <si>
    <t>ΓΕΝΙΚΟ ΛΥΚΕΙΟ ΣΟΦΑΔΩΝ</t>
  </si>
  <si>
    <t>ΓΕΝΙΚΟ ΛΥΚΕΙΟ ΠΑΛΑΜΑ</t>
  </si>
  <si>
    <t>ΠΑΛΑΜΑΣ</t>
  </si>
  <si>
    <t>1ο ΓΕΝΙΚΟ ΛΥΚΕΙΟ ΚΑΡΔΙΤΣΑΣ</t>
  </si>
  <si>
    <t>5° ΓΕΝΙΚΟ ΛΥΚΕΙΟ ΚΑΡΔΙΤΣΑΣ</t>
  </si>
  <si>
    <t>ΓΕΝΙΚΟ ΛΥΚΕΙΟ ΠΡΟΑΣΤΙΟΥ</t>
  </si>
  <si>
    <t>ΠΡΟΑΣΤΙΟ ΚΑΡΔΙΤΣΑΣ</t>
  </si>
  <si>
    <t>ΚΑΣΤΟΡΙΑΣ   ΕΔΡΕΣ: 2</t>
  </si>
  <si>
    <t>Σχολεία: 6   Συμμετέχοντες: 117   Επιτυχόντες: 115</t>
  </si>
  <si>
    <t>ΓΕΝΙΚΟ ΛΥΚΕΙΟ ΑΡΓΟΥΣ ΟΡΕΣΤΙΚΟΥ</t>
  </si>
  <si>
    <t>ΑΡΓΟΣ ΟΡΕΣΤΙΚΟ</t>
  </si>
  <si>
    <t>2ο ΓΕΝΙΚΟ ΛΥΚΕΙΟ ΚΑΣΤΟΡΙΑΣ</t>
  </si>
  <si>
    <t>ΚΑΣΤΟΡΙΑ</t>
  </si>
  <si>
    <t>1ο ΓΕΝΙΚΟ ΛΥΚΕΙΟ ΚΑΣΤΟΡΙΑΣ</t>
  </si>
  <si>
    <t>ΕΠΑ.Λ. ΚΑΣΤΟΡΙΑΣ</t>
  </si>
  <si>
    <t>ΚΕΡΚΥΡΑΣ   ΕΔΡΕΣ: 3</t>
  </si>
  <si>
    <t>Σχολεία: 6   Συμμετέχοντες: 58   Επιτυχόντες: 58</t>
  </si>
  <si>
    <t>4ο ΓΕΝΙΚΟ ΛΥΚΕΙΟ ΚΕΡΚΥΡΑΣ</t>
  </si>
  <si>
    <t>ΚΕΡΚΥΡΑ</t>
  </si>
  <si>
    <t>1ο ΓΕΝΙΚΟ ΛΥΚΕΙΟ ΚΕΡΚΥΡΑΣ</t>
  </si>
  <si>
    <t>2ο ΓΕΝΙΚΟ ΛΥΚΕΙΟ ΚΕΡΚΥΡΑΣ</t>
  </si>
  <si>
    <t>3ο ΓΕΝΙΚΟ ΛΥΚΕΙΟ ΚΕΡΚΥΡΑΣ</t>
  </si>
  <si>
    <t>5ο ΓΕΝΙΚΟ ΛΥΚΕΙΟ ΚΕΡΚΥΡΑΣ</t>
  </si>
  <si>
    <t>ΓΕΝΙΚΟ ΛΥΚΕΙΟ ΚΑΣΤΕΛΛΑΝΩΝ ΜΕΣΗΣ</t>
  </si>
  <si>
    <t>ΚΕΡΚΥΡΑΣ</t>
  </si>
  <si>
    <t>ΚΕΦΑΛΛΗΝΙΑΣ   ΕΔΡΕΣ: 1</t>
  </si>
  <si>
    <t>Σχολεία: 1   Συμμετέχοντες: 9   Επιτυχόντες: 8</t>
  </si>
  <si>
    <t>ΓΕΝΙΚΟ ΛΥΚΕΙΟ ΛΗΞΟΥΡΙΟΥ</t>
  </si>
  <si>
    <t>ΛΗΞΟΥΡΙ</t>
  </si>
  <si>
    <t>ΚΙΛΚΙΣ   ΕΔΡΕΣ: 3</t>
  </si>
  <si>
    <t>Σχολεία: 7   Συμμετέχοντες: 51   Επιτυχόντες: 51</t>
  </si>
  <si>
    <t>ΓΕΝΙΚΟ ΛΥΚΕΙΟ ΑΞΙΟΥΠΟΛΗΣ</t>
  </si>
  <si>
    <t>ΑΞΙΟΥΠΟΛΗ</t>
  </si>
  <si>
    <t>ΓΕΝΙΚΟ ΛΥΚΕΙΟ ΧΕΡΣΟΥ</t>
  </si>
  <si>
    <t>ΧΕΡΣΟ ΚΙΛΚΙΣ</t>
  </si>
  <si>
    <t>ΓΕΝΙΚΟ ΛΥΚΕΙΟ ΕΥΡΩΠΟΥ</t>
  </si>
  <si>
    <t>ΕΥΡΩΠΟΣ ΚΙΛΚΙΣ</t>
  </si>
  <si>
    <t>ΓΕΝΙΚΟ ΛΥΚΕΙΟ ΓΟΥΜΕΝΙΣΣΑΣ</t>
  </si>
  <si>
    <t>ΓΟΥΜΕΝΙΣΣΑ ΚΙΛΚΙΣ</t>
  </si>
  <si>
    <t>1ο ΓΕΝΙΚΟ ΛΥΚΕΙΟ ΚΙΛΚΙΣ</t>
  </si>
  <si>
    <t>ΚΙΛΚΙΣ</t>
  </si>
  <si>
    <t>ΓΕΝΙΚΟ ΛΥΚΕΙΟ ΚΑΜΠΑΝΗ</t>
  </si>
  <si>
    <t>ΚΑΜΠΑΝΗ ΚΙΛΚΙΣ</t>
  </si>
  <si>
    <t>ΚΟΖΑΝΗΣ   ΕΔΡΕΣ: 4</t>
  </si>
  <si>
    <t>Σχολεία: 12   Συμμετέχοντες: 149   Επιτυχόντες: 137</t>
  </si>
  <si>
    <t>ΓΥΜΝΑΣΙΟ ΤΣΟΤΥΛΙΟΥ - Α΄ Β΄ Γ΄ ΛΥΚΕΙΑΚΕΣ ΤΑΞΕΙΣ</t>
  </si>
  <si>
    <t>ΤΣΟΤΥΛΙ ΚΟΖΑΝΗΣ</t>
  </si>
  <si>
    <t>ΜΟΥΣΙΚΟ ΓΕΝΙΚΟ ΛΥΚΕΙΟ ΣΙΑΤΙΣΤΑΣ</t>
  </si>
  <si>
    <t>ΣΙΑΤΙΣΤΑ</t>
  </si>
  <si>
    <t>2ο ΕΠΑ.Λ. ΚΟΖΑΝΗΣ</t>
  </si>
  <si>
    <t>ΚΟΖΑΝΗ</t>
  </si>
  <si>
    <t>ΕΠΑ.Σ. ΟΑΕΔ ΚΟΖΑΝΗΣ</t>
  </si>
  <si>
    <t>1ο ΓΕΝΙΚΟ ΛΥΚΕΙΟ ΚΟΖΑΝΗΣ</t>
  </si>
  <si>
    <t>3ο ΓΕΝΙΚΟ ΛΥΚΕΙΟ ΠΤΟΛΕΜΑΪΔΑΣ</t>
  </si>
  <si>
    <t>ΠΤΟΛΕΜΑΪΔΑ</t>
  </si>
  <si>
    <t>ΓΕΝΙΚΟ ΛΥΚΕΙΟ ΝΕΑΠΟΛΗΣ ΚΟΖΑΝΗΣ</t>
  </si>
  <si>
    <t>ΝΕΑΠΟΛΗ ΚΟΖΑΝΗΣ</t>
  </si>
  <si>
    <t>ΓΕΝΙΚΟ ΛΥΚΕΙΟ ΣΕΡΒΙΩΝ</t>
  </si>
  <si>
    <t>ΣΕΡΒΙΑ</t>
  </si>
  <si>
    <t>ΚΟΡΙΝΘΙΑΣ   ΕΔΡΕΣ: 4</t>
  </si>
  <si>
    <t>Σχολεία: 10   Συμμετέχοντες: 135   Επιτυχόντες: 134</t>
  </si>
  <si>
    <t>4ο ΓΕΝΙΚΟ ΛΥΚΕΙΟ ΚΟΡΙΝΘΟΥ</t>
  </si>
  <si>
    <t>ΚΟΡΙΝΘΟΣ</t>
  </si>
  <si>
    <t>ΓΕΝΙΚΟ ΛΥΚΕΙΟ ΞΥΛΟΚΑΣΤΡΟΥ</t>
  </si>
  <si>
    <t>ΞΥΛΟΚΑΣΤΡΟ</t>
  </si>
  <si>
    <t>3ο ΓΕΝΙΚΟ ΛΥΚΕΙΟ ΚΟΡΙΝΘΟΥ</t>
  </si>
  <si>
    <t>ΓΕΝΙΚΟ ΛΥΚΕΙΟ ΧΙΛΙΟΜΟΔΙΟΥ</t>
  </si>
  <si>
    <t>ΧΙΛΙΟΜΟΔΙ</t>
  </si>
  <si>
    <t>ΓΕΝΙΚΟ ΛΥΚΕΙΟ ΒΕΛΟΥ</t>
  </si>
  <si>
    <t>ΒΕΛΟ</t>
  </si>
  <si>
    <t>ΓΕΝΙΚΟ ΛΥΚΕΙΟ ΒΡΑΧΑΤΙΟΥ</t>
  </si>
  <si>
    <t>ΒΡΑΧΑΤΙ</t>
  </si>
  <si>
    <t>ΓΕΝΙΚΟ ΛΥΚΕΙΟ ΑΓ. ΘΕΟΔΩΡΩΝ</t>
  </si>
  <si>
    <t>ΑΓΙΟΙ ΘΕΟΔΩΡΟΙ</t>
  </si>
  <si>
    <t>ΕΚΠΑΙΔΕΥΤΗΡΙΑ ΑΠΟΣΤΟΛΟΣ ΠΑΥΛΟΣ</t>
  </si>
  <si>
    <t>ΚΥΚΛΑΔΩΝ   ΕΔΡΕΣ: 3</t>
  </si>
  <si>
    <t>Σχολεία: 13   Συμμετέχοντες: 155   Επιτυχόντες: 152</t>
  </si>
  <si>
    <t>ΓΕΝΙΚΟ ΛΥΚΕΙΟ ΘΗΡΑΣ</t>
  </si>
  <si>
    <t>ΦΗΡΑ, ΘΗΡΑ</t>
  </si>
  <si>
    <t>ΓΕΝΙΚΟ ΛΥΚΕΙΟ ΤΗΝΟΥ</t>
  </si>
  <si>
    <t>ΤΗΝΟΣ</t>
  </si>
  <si>
    <t>ΓΕΝΙΚΟ ΛΥΚΕΙΟ ΠΑΡΟΥ</t>
  </si>
  <si>
    <t>ΠΑΡΟΙΚΙΑ, ΠΑΡΟΥ</t>
  </si>
  <si>
    <t>ΓΕΝΙΚΟ ΛΥΚΕΙΟ ΣΥΡΟΥ</t>
  </si>
  <si>
    <t>ΣΥΡΟΣ</t>
  </si>
  <si>
    <t>ΕΠΑ.Λ. ΘΗΡΑΣ</t>
  </si>
  <si>
    <t>ΠΥΡΓΟΣ, ΘΗΡΑ</t>
  </si>
  <si>
    <t>ΓΕΝΙΚΟ ΛΥΚΕΙΟ ΝΑΟΥΣΑΣ ΠΑΡΟΥ</t>
  </si>
  <si>
    <t>ΝΑΟΥΣΑ, ΠΑΡΟΥ</t>
  </si>
  <si>
    <t>ΛΑΚΩΝΙΑΣ   ΕΔΡΕΣ: 3</t>
  </si>
  <si>
    <t>Σχολεία: 11   Συμμετέχοντες: 93   Επιτυχόντες: 92</t>
  </si>
  <si>
    <t>ΓΕΝΙΚΟ ΛΥΚΕΙΟ ΓΥΘΕΙΟΥ</t>
  </si>
  <si>
    <t>ΓΥΘΕΙΟ</t>
  </si>
  <si>
    <t>1ο ΓΕΝΙΚΟ ΛΥΚΕΙΟ ΣΠΑΡΤΗΣ</t>
  </si>
  <si>
    <t>ΣΠΑΡΤΗ</t>
  </si>
  <si>
    <t>ΓΕΝΙΚΟ ΛΥΚΕΙΟ ΣΚΑΛΑΣ</t>
  </si>
  <si>
    <t>ΣΚΑΛΑ</t>
  </si>
  <si>
    <t>ΓΕΝΙΚΟ ΛΥΚΕΙΟ ΜΟΝΕΜΒΑΣΙΑΣ</t>
  </si>
  <si>
    <t>ΜΟΝΕΜΒΑΣΙΑ ΛΑΚΩΝΙΑΣ</t>
  </si>
  <si>
    <t>ΓΕΝΙΚΟ ΛΥΚΕΙΟ ΑΡΕΟΠΟΛΗΣ</t>
  </si>
  <si>
    <t>ΑΡΕΟΠΟΛΗ</t>
  </si>
  <si>
    <t>2ο ΓΕΝΙΚΟ ΛΥΚΕΙΟ ΣΠΑΡΤΗΣ</t>
  </si>
  <si>
    <t>ΛΑΡΙΣΑΣ   ΕΔΡΕΣ: 6</t>
  </si>
  <si>
    <t>Σχολεία: 24   Συμμετέχοντες: 259   Επιτυχόντες: 257</t>
  </si>
  <si>
    <t>8ο ΓΕΝΙΚΟ ΛΥΚΕΙΟ ΛΑΡΙΣΑΣ</t>
  </si>
  <si>
    <t>ΛΑΡΙΣΑ</t>
  </si>
  <si>
    <t>2ο ΓΕΝΙΚΟ ΛΥΚΕΙΟ ΛΑΡΙΣΑΣ</t>
  </si>
  <si>
    <t>5ο ΓΕΝΙΚΟ ΛΥΚΕΙΟ ΛΑΡΙΣΑΣ</t>
  </si>
  <si>
    <t>10ο ΓΕΝΙΚΟ ΛΥΚΕΙΟ ΛΑΡΙΣΑΣ</t>
  </si>
  <si>
    <t>3ο ΓΕΝΙΚΟ ΛΥΚΕΙΟ ΛΑΡΙΣΑΣ</t>
  </si>
  <si>
    <t>ΓΕΝΙΚΟ ΛΥΚΕΙΟ ΣΥΚΟΥΡΙΟΥ</t>
  </si>
  <si>
    <t>ΣΥΚΟΥΡΙΟ</t>
  </si>
  <si>
    <t>ΓΕΝΙΚΟ ΛΥΚΕΙΟ ΑΓΙΑΣ</t>
  </si>
  <si>
    <t>ΑΓΙΑ</t>
  </si>
  <si>
    <t>ΜΟΥΣΙΚΟ ΓΕΝΙΚΟ ΛΥΚΕΙΟ ΛΑΡΙΣΑΣ</t>
  </si>
  <si>
    <t>ΓΕΝΙΚΟ ΛΥΚΕΙΟ ΔΟΜΕΝΙΚΟΥ</t>
  </si>
  <si>
    <t>ΔΟΜΕΝΙΚΟ, ΕΛΑΣΣΟΝΑΣ</t>
  </si>
  <si>
    <t>ΓΕΝΙΚΟ ΛΥΚΕΙΟ ΝΙΚΑΙΑΣ</t>
  </si>
  <si>
    <t>ΝΙΚΑΙΑ ΛΑΡΙΣΑΣ</t>
  </si>
  <si>
    <t>1ο ΓΕΝΙΚΟ ΛΥΚΕΙΟ ΕΛΑΣΣΟΝΑΣ</t>
  </si>
  <si>
    <t>ΕΛΑΣΣΟΝΑ</t>
  </si>
  <si>
    <t>ΛΥΚΕΙΑΚΕΣ ΤΑΞΕΙΣ ΓΥΜΝ. ΑΡΜΕΝΙΟΥ</t>
  </si>
  <si>
    <t>ΑΡΜΕΝΙΟ</t>
  </si>
  <si>
    <t>ΛΑΣΙΘΙΟΥ   ΕΔΡΕΣ: 2</t>
  </si>
  <si>
    <t>Σχολεία: 9   Συμμετέχοντες: 101   Επιτυχόντες: 94</t>
  </si>
  <si>
    <t>1ο ΓΕΝΙΚΟ ΛΥΚΕΙΟ ΙΕΡΑΠΕΤΡΑΣ</t>
  </si>
  <si>
    <t>ΙΕΡΑΠΕΤΡΑ</t>
  </si>
  <si>
    <t>ΓΕΝΙΚΟ ΛΥΚΕΙΟ ΝΕΑΠΟΛΗΣ ΛΑΣΙΘΙΟΥ</t>
  </si>
  <si>
    <t>ΝΕΑΠΟΛΗ ΛΑΣΙΘΙΟΥ</t>
  </si>
  <si>
    <t>2ο ΓΕΝΙΚΟ ΛΥΚΕΙΟ ΙΕΡΑΠΕΤΡΑΣ</t>
  </si>
  <si>
    <t>ΕΠΑ.Λ. ΣΗΤΕΙΑΣ</t>
  </si>
  <si>
    <t>ΣΗΤΕΙΑ</t>
  </si>
  <si>
    <t>ΛΕΣΒΟΥ   ΕΔΡΕΣ: 3</t>
  </si>
  <si>
    <t>Σχολεία: 18   Συμμετέχοντες: 193   Επιτυχόντες: 193</t>
  </si>
  <si>
    <t>ΕΠΑ.Λ ΚΑΛΛΟΝΗΣ</t>
  </si>
  <si>
    <t>ΚΑΛΛΟΝΗ ΛΕΣΒΟΥ</t>
  </si>
  <si>
    <t>ΓΕΝΙΚΟ ΛΥΚΕΙΟ ΓΕΡΑΣ</t>
  </si>
  <si>
    <t>ΓΕΡΑ ΛΕΣΒΟΥ</t>
  </si>
  <si>
    <t>ΕΠΑ.Λ. ΜΥΡΙΝΑΣ</t>
  </si>
  <si>
    <t>ΜΥΡΙΝΑ ΛΗΜΝΟΥ</t>
  </si>
  <si>
    <t>ΓΕΝΙΚΟ ΛΥΚΕΙΟ ΜΑΝΤΑΜΑΔΟΥ</t>
  </si>
  <si>
    <t>ΜΑΝΤΑΜΑΔΟΣ ΛΕΣΒΟΥ</t>
  </si>
  <si>
    <t>3ο ΓΕΝΙΚΟ ΛΥΚΕΙΟ ΜΥΤΙΛΗΝΗΣ</t>
  </si>
  <si>
    <t>ΜΥΤΙΛΗΝΗ</t>
  </si>
  <si>
    <t>ΓΕΝΙΚΟ ΛΥΚΕΙΟ ΜΥΡΙΝΑΣ</t>
  </si>
  <si>
    <t>ΛΕΥΚΑΔΑΣ   ΕΔΡΕΣ: 1</t>
  </si>
  <si>
    <t>Σχολεία: 6   Συμμετέχοντες: 19   Επιτυχόντες: 17</t>
  </si>
  <si>
    <t>ΛΥΚΕΙΑΚΕΣ ΤΑΞΕΙΣ ΓΥΜΝ. ΒΑΣΙΛΙΚΗΣ</t>
  </si>
  <si>
    <t>ΒΑΣΙΛΙΚΗ</t>
  </si>
  <si>
    <t>ΓΥΜΝΑΣΙΟ &amp; ΛΥΚΙΑΚΕΣ ΤΑΞΕΙΣ ΚΑΡΥΑΣ ΛΕΥΚΑΔΑΣ</t>
  </si>
  <si>
    <t>ΚΑΡΥΑ</t>
  </si>
  <si>
    <t>ΜΑΓΝΗΣΙΑΣ   ΕΔΡΕΣ: 4</t>
  </si>
  <si>
    <t>Σχολεία: 18   Συμμετέχοντες: 238   Επιτυχόντες: 221</t>
  </si>
  <si>
    <t>ΓΕΝΙΚΟ ΛΥΚΕΙΟ ΑΛΜΥΡΟΥ</t>
  </si>
  <si>
    <t>ΑΛΜΥΡΟΣ</t>
  </si>
  <si>
    <t>6ο ΓΕΝΙΚΟ ΛΥΚΕΙΟ ΒΟΛΟΥ</t>
  </si>
  <si>
    <t>ΒΟΛΟΣ</t>
  </si>
  <si>
    <t>1ο ΕΠΑ.Λ. ΑΛΜΥΡΟΥ</t>
  </si>
  <si>
    <t>ΓΕΝΙΚΟ ΛΥΚΕΙΟ ΒΕΛΕΣΤΙΝΟΥ</t>
  </si>
  <si>
    <t>ΒΕΛΕΣΤΙΝΟ</t>
  </si>
  <si>
    <t>ΕΠΑ.Λ.ΑΓΡΙΑΣ</t>
  </si>
  <si>
    <t>ΑΓΡΙΑ</t>
  </si>
  <si>
    <t>ΛΥΚΕΙΑΚΕΣ ΤΑΞΕΙΣ ΓΥΜΝ. ΓΛΩΣΣΑΣ</t>
  </si>
  <si>
    <t>ΣΚΟΠΕΛΟΣ</t>
  </si>
  <si>
    <t>ΓΕΝΙΚΟ ΛΥΚΕΙΟ ΣΚΙΑΘΟΥ</t>
  </si>
  <si>
    <t>ΣΚΙΑΘΟΣ</t>
  </si>
  <si>
    <t>3ο ΓΕΝΙΚΟ ΛΥΚΕΙΟ ΒΟΛΟΥ</t>
  </si>
  <si>
    <t>ΜΕΣΣΗΝΙΑΣ   ΕΔΡΕΣ: 4</t>
  </si>
  <si>
    <t>Σχολεία: 15   Συμμετέχοντες: 141   Επιτυχόντες: 130</t>
  </si>
  <si>
    <t>ΙΔΙΩΤ. ΓΕΝΙΚΟ ΛΥΚΕΙΟ "ΕΚΠΑΙΔΕΥΤΗΡΙΑ ΜΠΟΥΓΑ"</t>
  </si>
  <si>
    <t>ΚΑΛΑΜΑΤΑ</t>
  </si>
  <si>
    <t>4ο ΓΕΝΙΚΟ ΛΥΚΕΙΟ ΚΑΛΑΜΑΤΑΣ</t>
  </si>
  <si>
    <t>1ο ΓΕΝΙΚΟ ΛΥΚΕΙΟ ΚΑΛΑΜΑΤΑΣ</t>
  </si>
  <si>
    <t>6ο ΓΕΝΙΚΟ ΛΥΚΕΙΟ ΚΑΛΑΜΑΤΑΣ</t>
  </si>
  <si>
    <t>ΓΕΝΙΚΟ ΛΥΚΕΙΟ ΔΩΡΙΟΥ</t>
  </si>
  <si>
    <t>ΔΩΡΙΟ</t>
  </si>
  <si>
    <t>ΓΕΝΙΚΟ ΛΥΚΕΙΟ ΑΝΔΡΟΥΣΑΣ</t>
  </si>
  <si>
    <t>ΑΝΔΡΟΥΣΑ</t>
  </si>
  <si>
    <t>ΓΕΝΙΚΟ ΛΥΚΕΙΟ ΠΥΛΟΥ</t>
  </si>
  <si>
    <t>ΠΥΛΟΣ</t>
  </si>
  <si>
    <t>1ο ΓΕΝΙΚΟ ΛΥΚΕΙΟ ΜΕΣΣΗΝΗΣ</t>
  </si>
  <si>
    <t>ΜΕΣΣΗΝΗ</t>
  </si>
  <si>
    <t>ΞΑΝΘΗΣ   ΕΔΡΕΣ: 3</t>
  </si>
  <si>
    <t>Σχολεία: 7   Συμμετέχοντες: 98   Επιτυχόντες: 96</t>
  </si>
  <si>
    <t>3ο ΓΕΝΙΚΟ ΛΥΚΕΙΟ ΞΑΝΘΗΣ</t>
  </si>
  <si>
    <t>ΞΑΝΘΗ</t>
  </si>
  <si>
    <t>2ο ΓΕΝΙΚΟ ΛΥΚΕΙΟ ΞΑΝΘΗΣ</t>
  </si>
  <si>
    <t>1ο ΓΕΝΙΚΟ ΛΥΚΕΙΟ ΞΑΝΘΗΣ</t>
  </si>
  <si>
    <t>ΕΠΑ.Σ. ΜΑΘΗΤΕΙΑΣ ΞΑΝΘΗΣ</t>
  </si>
  <si>
    <t>ΕΚΚΛΗΣΙΑΣΤΙΚΟ ΓΕΝΙΚΟ ΛΥΚΕΙΟ ΞΑΝΘΗΣ</t>
  </si>
  <si>
    <t>ΙΔΙΩΤ. ΜΕΙΟΝΟΤΙΚΟ ΓΕΝΙΚΟ ΛΥΚΕΙΟ ΞΑΝΘΗΣ</t>
  </si>
  <si>
    <t>Α' ΠΕΙΡΑΙΑ   ΕΔΡΕΣ: 5</t>
  </si>
  <si>
    <t>Σχολεία: 13   Συμμετέχοντες: 126   Επιτυχόντες: 121</t>
  </si>
  <si>
    <t>ΓΕΝΙΚΟ ΛΥΚΕΙΟ ΓΑΛΑΤΑ</t>
  </si>
  <si>
    <t>ΓΑΛΑΤΑΣ - ΤΡΟΙΖΗΝΙΑΣ</t>
  </si>
  <si>
    <t>ΙΔΙΩΤ. ΓΕΝΙΚΟ ΛΥΚΕΙΟ ΕΛΛΗΝΟΓΑΛΛΙΚΗΣ ΣΧΟΛΗΣ "JEANNE D' ARC"</t>
  </si>
  <si>
    <t>ΠΕΙΡΑΙΑΣ</t>
  </si>
  <si>
    <t>ΙΔΙΩΤ. ΓΕΝΙΚΟ ΛΥΚΕΙΟ ΕΛΛΗΝΟΓΑΛΛΙΚΗΣ ΣΧΟΛΗΣ ΠΕΙΡΑΙΑ "Ο ΑΓΙΟΣ ΠΑΥΛΟΣ" SAINT PAUL</t>
  </si>
  <si>
    <t>ΓΕΝΙΚΟ ΛΥΚΕΙΟ ΚΑΛΛΙΠΟΛΗΣ</t>
  </si>
  <si>
    <t>9ο ΓΕΝΙΚΟ ΛΥΚΕΙΟ ΠΕΙΡΑΙΑ</t>
  </si>
  <si>
    <t>ΠΕΙΡΑΜΑΤΙΚΟ ΓΕΝΙΚΟ ΛΥΚΕΙΟ ΙΩΝΙΔΕΙΟΥ</t>
  </si>
  <si>
    <t>1ο ΓΕΝΙΚΟ ΛΥΚΕΙΟ ΠΕΙΡΑΙΑ</t>
  </si>
  <si>
    <t>ΡΑΛΛΕΙO ΓΕΝΙΚΟ ΛΥΚΕΙΟ ΘΗΛΕΩΝ</t>
  </si>
  <si>
    <t>2ο ΓΕΝΙΚΟ ΛΥΚΕΙΟ ΠΕΙΡΑΙΑ</t>
  </si>
  <si>
    <t>ΠΕΙΡΑΜΑΤΙΚΟ ΓΕΝΙΚΟ ΛΥΚΕΙΟ ΖΑΝΝΕΙΟΥ</t>
  </si>
  <si>
    <t>Β' ΠΕΙΡΑΙΑ   ΕΔΡΕΣ: 6</t>
  </si>
  <si>
    <t>Σχολεία: 17   Συμμετέχοντες: 183   Επιτυχόντες: 182</t>
  </si>
  <si>
    <t>2ο ΓΕΝΙΚΟ ΛΥΚΕΙΟ ΣΑΛΑΜΙΝΑΣ</t>
  </si>
  <si>
    <t>ΣΑΛΑΜΙΝΑ</t>
  </si>
  <si>
    <t>1ο ΓΕΝΙΚΟ ΛΥΚΕΙΟ ΝΙΚΑΙΑΣ</t>
  </si>
  <si>
    <t>ΝΙΚΑΙΑ</t>
  </si>
  <si>
    <t>3ο ΓΕΝΙΚΟ ΛΥΚΕΙΟ ΚΕΡΑΤΣΙΝΙΟΥ</t>
  </si>
  <si>
    <t>ΚΕΡΑΤΣΙΝΙ</t>
  </si>
  <si>
    <t>1ο ΓΕΝΙΚΟ ΛΥΚΕΙΟ ΚΟΡΥΔΑΛΛΟΥ</t>
  </si>
  <si>
    <t>ΚΟΡΥΔΑΛΛΟΣ</t>
  </si>
  <si>
    <t>5ο ΓΕΝΙΚΟ ΛΥΚΕΙΟ ΝΙΚΑΙΑΣ</t>
  </si>
  <si>
    <t>1ο ΓΕΝΙΚΟ ΛΥΚΕΙΟ ΠΕΡΑΜΑΤΟΣ</t>
  </si>
  <si>
    <t>ΠΕΡΑΜΑ</t>
  </si>
  <si>
    <t>4ο ΓΕΝΙΚΟ ΛΥΚΕΙΟ ΝΙΚΑΙΑΣ</t>
  </si>
  <si>
    <t>ΓΕΝΙΚΟ ΛΥΚΕΙΟ ΑΜΠΕΛΑΚΙΩΝ</t>
  </si>
  <si>
    <t>ΑΜΠΕΛΑΚΙΑ</t>
  </si>
  <si>
    <t>2ο ΓΕΝΙΚΟ ΛΥΚΕΙΟ ΚΕΡΑΤΣΙΝΙΟΥ</t>
  </si>
  <si>
    <t>4ο ΓΕΝΙΚΟ ΛΥΚΕΙΟ ΚΕΡΑΤΣΙΝΙΟΥ</t>
  </si>
  <si>
    <t>4ο ΓΕΝΙΚΟ ΛΥΚΕΙΟ ΚΟΡΥΔΑΛΛΟΥ</t>
  </si>
  <si>
    <t>5ο ΓΕΝΙΚΟ ΛΥΚΕΙΟ ΚΟΡΥΔΑΛΛΟΥ</t>
  </si>
  <si>
    <t>ΠΕΛΛΑΣ   ΕΔΡΕΣ: 4</t>
  </si>
  <si>
    <t>Σχολεία: 11   Συμμετέχοντες: 289   Επιτυχόντες: 281</t>
  </si>
  <si>
    <t>2ο ΓΕΝΙΚΟ ΛΥΚΕΙΟ ΓΙΑΝΝΙΤΣΩΝ</t>
  </si>
  <si>
    <t>1ο ΓΕΝΙΚΟ ΛΥΚΕΙΟ ΓΙΑΝΝΙΤΣΩΝ</t>
  </si>
  <si>
    <t>ΓΕΝΙΚΟ ΛΥΚΕΙΟ ΑΡΙΔΑΙΑΣ</t>
  </si>
  <si>
    <t>ΑΡΙΔΑΙΑ ΠΕΛΛΑΣ</t>
  </si>
  <si>
    <t>1ο ΓΕΝΙΚΟ ΛΥΚΕΙΟ ΕΔΕΣΣΑΣ</t>
  </si>
  <si>
    <t>ΕΔΕΣΣΑ</t>
  </si>
  <si>
    <t>1ο ΕΠΑ.Λ. ΓΙΑΝΝΙΤΣΩΝ</t>
  </si>
  <si>
    <t>1ο ΕΠΑ.Λ. ΕΔΕΣΣΑΣ</t>
  </si>
  <si>
    <t>ΓΕΝΙΚΟ ΛΥΚΕΙΟ ΚΡΥΑΣ ΒΡΥΣΗΣ</t>
  </si>
  <si>
    <t>ΚΡ. ΒΡΥΣΗ</t>
  </si>
  <si>
    <t>ΠΙΕΡΙΑΣ   ΕΔΡΕΣ: 4</t>
  </si>
  <si>
    <t>Σχολεία: 10   Συμμετέχοντες: 142   Επιτυχόντες: 138</t>
  </si>
  <si>
    <t>2ο ΓΕΝΙΚΟ ΛΥΚΕΙΟ ΚΑΤΕΡΙΝΗΣ</t>
  </si>
  <si>
    <t>ΓΕΝΙΚΟ ΛΥΚΕΙΟ ΑΙΓΙΝΙΟΥ</t>
  </si>
  <si>
    <t>ΑΙΓΙΝΙΟ</t>
  </si>
  <si>
    <t>5ο ΓΕΝΙΚΟ ΛΥΚΕΙΟ ΚΑΤΕΡΙΝΗΣ</t>
  </si>
  <si>
    <t>3ο ΓΕΝΙΚΟ ΛΥΚΕΙΟ ΚΑΤΕΡΙΝΗΣ</t>
  </si>
  <si>
    <t>1ο ΓΕΝΙΚΟ ΛΥΚΕΙΟ ΚΑΤΕΡΙΝΗΣ</t>
  </si>
  <si>
    <t>1ο ΕΠΑ.Λ. ΚΑΤΕΡΙΝΗΣ</t>
  </si>
  <si>
    <t>4ο ΓΕΝΙΚΟ ΛΥΚΕΙΟ ΚΑΤΕΡΙΝΗΣ</t>
  </si>
  <si>
    <t>2ο ΕΠΑ.Λ. ΚΑΤΕΡΙΝΗΣ</t>
  </si>
  <si>
    <t>ΝΕΟ ΚΕΡΑΜΙΔΙ ΠΙΕΡΙΑΣ</t>
  </si>
  <si>
    <t>ΠΡΕΒΕΖΑΣ   ΕΔΡΕΣ: 2</t>
  </si>
  <si>
    <t>Σχολεία: 5   Συμμετέχοντες: 85   Επιτυχόντες: 85</t>
  </si>
  <si>
    <t>1ο ΓΕΝΙΚΟ ΛΥΚΕΙΟ ΦΙΛΙΠΠΙΑΔΑΣ</t>
  </si>
  <si>
    <t>ΦΙΛΙΠΠΙΑΔΑ</t>
  </si>
  <si>
    <t>1ο ΓΕΝΙΚΟ ΛΥΚΕΙΟ ΠΡΕΒΕΖΑΣ</t>
  </si>
  <si>
    <t>ΠΡΕΒΕΖΑ</t>
  </si>
  <si>
    <t>1ο ΕΠΑ.Λ. ΦΙΛΙΠΠΙΑΔΑΣ</t>
  </si>
  <si>
    <t>2ο ΓΕΝΙΚΟ ΛΥΚΕΙΟ ΠΡΕΒΕΖΑΣ</t>
  </si>
  <si>
    <t>ΡΕΘΥΜΝΟΥ   ΕΔΡΕΣ: 2</t>
  </si>
  <si>
    <t>Σχολεία: 6   Συμμετέχοντες: 51   Επιτυχόντες: 48</t>
  </si>
  <si>
    <t>3ο ΓΕΝΙΚΟ ΛΥΚΕΙΟ ΡΕΘΥΜΝΟΥ</t>
  </si>
  <si>
    <t>ΡΕΘΥΜΝΟ</t>
  </si>
  <si>
    <t>ΓΕΝΙΚΟ ΛΥΚΕΙΟ ΠΑΝΟΡΜΟΥ</t>
  </si>
  <si>
    <t>ΠΑΝΟΡΜΟ ΡΕΘΥΜΝΟΥ</t>
  </si>
  <si>
    <t>2ο ΓΕΝΙΚΟ ΛΥΚΕΙΟ ΡΕΘΥΜΝΟΥ-ΠΑΝΤΕΛΗΣ ΠΡΕΒΕΛΑΚΗΣ</t>
  </si>
  <si>
    <t>1ο ΓΕΝΙΚΟ ΛΥΚΕΙΟ ΡΕΘΥΜΝΟΥ</t>
  </si>
  <si>
    <t>ΡΟΔΟΠΗΣ   ΕΔΡΕΣ: 3</t>
  </si>
  <si>
    <t>Σχολεία: 8   Συμμετέχοντες: 72   Επιτυχόντες: 69</t>
  </si>
  <si>
    <t>2ο ΓΕΝΙΚΟ ΛΥΚΕΙΟ ΚΟΜΟΤΗΝΗΣ</t>
  </si>
  <si>
    <t>ΚΟΜΟΤΗΝΗ</t>
  </si>
  <si>
    <t>1ο ΕΠΑ.Λ. ΚΟΜΟΤΗΝΗΣ</t>
  </si>
  <si>
    <t>1ο ΓΕΝΙΚΟ ΛΥΚΕΙΟ ΚΟΜΟΤΗΝΗΣ</t>
  </si>
  <si>
    <t>ΜΟΥΣΙΚΟ ΓΕΝΙΚΟ ΛΥΚΕΙΟ ΚΟΜΟΤΗΝΗΣ</t>
  </si>
  <si>
    <t>3ο ΓΕΝΙΚΟ ΛΥΚΕΙΟ ΚΟΜΟΤΗΝΗΣ</t>
  </si>
  <si>
    <t>ΓΕΝΙΚΟ ΛΥΚΕΙΟ ΞΥΛΑΓΑΝΗΣ</t>
  </si>
  <si>
    <t>ΞΥΛΑΓΑΝΗ ΡΟΔΟΠΗΣ</t>
  </si>
  <si>
    <t>ΣΑΜΟΥ   ΕΔΡΕΣ: 1</t>
  </si>
  <si>
    <t>Σχολεία: 4   Συμμετέχοντες: 42   Επιτυχόντες: 42</t>
  </si>
  <si>
    <t>ΛΥΚΕΙΑΚΕΣ ΤΑΞΕΙΣ ΓΥΜΝ. ΡΑΧΩΝ</t>
  </si>
  <si>
    <t>ΡΑΧΕΣ, ΙΚΑΡΙΑ</t>
  </si>
  <si>
    <t>ΓΕΝΙΚΟ ΛΥΚΕΙΟ ΕΥΔΗΛΟΥ ΙΚΑΡΙΑΣ</t>
  </si>
  <si>
    <t>ΕΥΔΗΛΟΣ, ΙΚΑΡΙΑ</t>
  </si>
  <si>
    <t>ΣΕΡΡΩΝ   ΕΔΡΕΣ: 6</t>
  </si>
  <si>
    <t>Σχολεία: 19   Συμμετέχοντες: 335   Επιτυχόντες: 325</t>
  </si>
  <si>
    <t>4ο ΓΕΝΙΚΟ ΛΥΚΕΙΟ ΣΕΡΡΩΝ</t>
  </si>
  <si>
    <t>2ο ΓΕΝΙΚΟ ΛΥΚΕΙΟ ΣΕΡΡΩΝ</t>
  </si>
  <si>
    <t>ΕΠΑ.Λ. ΗΡΑΚΛΕΙΑΣ</t>
  </si>
  <si>
    <t>ΗΡΑΚΛΕΙΑ ΣΕΡΡΩΝ</t>
  </si>
  <si>
    <t>ΕΠΑ.Λ. ΝΙΓΡΙΤΑΣ</t>
  </si>
  <si>
    <t>ΝΙΓΡΙΤΑ</t>
  </si>
  <si>
    <t>ΓΕΝΙΚΟ ΛΥΚΕΙΟ ΝΙΓΡΙΤΑΣ</t>
  </si>
  <si>
    <t>ΓΕΝΙΚΟ ΛΥΚΕΙΟ ΣΚΟΥΤΑΡΕΩΣ</t>
  </si>
  <si>
    <t>ΣΚΟΥΤΑΡΙ ΣΕΡΡΩΝ</t>
  </si>
  <si>
    <t>ΙΔΙΩΤ. ΓΕΝΙΚΟ ΛΥΚΕΙΟ "ΑΡΙΣΤΟΤΕΛΕΙΟ ΕΚΠΑΙΔΕΥΤΗΡΙΟ"</t>
  </si>
  <si>
    <t xml:space="preserve"> ΣΕΡΡΕΣ</t>
  </si>
  <si>
    <t>ΓΕΝΙΚΟ ΛΥΚΕΙΟ ΠΡΟΒΑΤΑ</t>
  </si>
  <si>
    <t>ΠΡΟΒΑΤΑΣ ΣΕΡΡΩΝ</t>
  </si>
  <si>
    <t>ΕΠΑ.Λ. ΣΙΔΗΡΟΚΑΣΤΡΟΥ</t>
  </si>
  <si>
    <t>ΣΙΔΗΡΟΚΑΣΤΡΟ</t>
  </si>
  <si>
    <t>ΓΕΝΙΚΟ ΛΥΚΕΙΟ ΜΑΥΡΟΘΑΛΑΣΣΑΣ</t>
  </si>
  <si>
    <t>ΜΑΥΡΟΘΑΛΑΣΣΑ ΣΕΡΡΩΝ</t>
  </si>
  <si>
    <t>1ο ΓΕΝΙΚΟ ΛΥΚΕΙΟ ΣΕΡΡΩΝ</t>
  </si>
  <si>
    <t>ΤΡΙΚΑΛΩΝ   ΕΔΡΕΣ: 4</t>
  </si>
  <si>
    <t>Σχολεία: 17   Συμμετέχοντες: 181   Επιτυχόντες: 179</t>
  </si>
  <si>
    <t>8ο ΓΕΝΙΚΟ ΛΥΚΕΙΟ ΤΡΙΚΑΛΩΝ</t>
  </si>
  <si>
    <t>ΤΡΙΚΑΛΑ</t>
  </si>
  <si>
    <t>ΓΕΝΙΚΟ ΛΥΚΕΙΟ ΠΥΛΗΣ</t>
  </si>
  <si>
    <t>ΠΥΛΗ</t>
  </si>
  <si>
    <t>ΓΕΝΙΚΟ ΛΥΚΕΙΟ ΦΑΡΚΑΔΟΝΑΣ</t>
  </si>
  <si>
    <t>ΦΑΡΚΑΔΟΝΑ</t>
  </si>
  <si>
    <t>7ο ΓΕΝΙΚΟ ΛΥΚΕΙΟ ΤΡΙΚΑΛΩΝ</t>
  </si>
  <si>
    <t>ΓΕΝΙΚΟ ΛΥΚΕΙΟ ΒΑΛΤΙΝΟΥ</t>
  </si>
  <si>
    <t>ΒΑΛΤΙΝΟ</t>
  </si>
  <si>
    <t>1ο ΓΕΝΙΚΟ ΛΥΚΕΙΟ ΚΑΛΑΜΠΑΚΑΣ</t>
  </si>
  <si>
    <t>ΚΑΛΑΜΠΑΚΑ</t>
  </si>
  <si>
    <t>ΙΔΙΩΤ. ΓΕΝΙΚΟ ΛΥΚΕΙΟ "ΕΚΠΑΙΔΕΥΤΗΡΙΩΝ ΑΘΗΝΑ"</t>
  </si>
  <si>
    <t>3o ΓΕΝΙΚΟ ΛΥΚΕΙΟ ΤΡΙΚΑΛΩΝ</t>
  </si>
  <si>
    <t>ΦΘΙΩΤΙΔΑΣ   ΕΔΡΕΣ: 4</t>
  </si>
  <si>
    <t>Σχολεία: 19   Συμμετέχοντες: 201   Επιτυχόντες: 193</t>
  </si>
  <si>
    <t>ΓΕΝΙΚΟ ΛΥΚΕΙΟ ΑΜΦΙΚΛΕΙΑΣ</t>
  </si>
  <si>
    <t>ΑΜΦΙΚΛΕΙΑ</t>
  </si>
  <si>
    <t>ΓΕΝΙΚΟ ΛΥΚΕΙΟ ΣΠΕΡΧΕΙΑΔΑΣ</t>
  </si>
  <si>
    <t>ΣΠΕΡΧΕΙΑΔΑ</t>
  </si>
  <si>
    <t>2ο ΕΠΑ.Λ. ΛΑΜΙΑΣ</t>
  </si>
  <si>
    <t>ΛΑΜΙΑ</t>
  </si>
  <si>
    <t>4ο ΓΕΝΙΚΟ ΛΥΚΕΙΟ ΛΑΜΙΑΣ</t>
  </si>
  <si>
    <t>ΓΕΝΙΚΟ ΛΥΚΕΙΟ ΑΤΑΛΑΝΤΗΣ</t>
  </si>
  <si>
    <t>ΑΤΑΛΑΝΤΗ</t>
  </si>
  <si>
    <t>ΓΕΝΙΚΟ ΛΥΚΕΙΟ ΜΑΚΡΑΚΩΜΗΣ</t>
  </si>
  <si>
    <t>ΜΑΚΡΑΚΩΜΗ</t>
  </si>
  <si>
    <t>2ο ΓΕΝΙΚΟ ΛΥΚΕΙΟ ΛΑΜΙΑΣ</t>
  </si>
  <si>
    <t>3ο ΓΕΝΙΚΟ ΛΥΚΕΙΟ ΛΑΜΙΑΣ</t>
  </si>
  <si>
    <t>ΦΛΩΡΙΝΑΣ   ΕΔΡΕΣ: 2</t>
  </si>
  <si>
    <t>Σχολεία: 4   Συμμετέχοντες: 51   Επιτυχόντες: 50</t>
  </si>
  <si>
    <t>ΓΕΝΙΚΟ ΛΥΚΕΙΟ ΦΙΛΩΤΑ</t>
  </si>
  <si>
    <t>ΦΙΛΩΤΑΣ</t>
  </si>
  <si>
    <t>1ο ΓΕΝΙΚΟ ΛΥΚΕΙΟ ΦΛΩΡΙΝΑΣ</t>
  </si>
  <si>
    <t>ΦΛΩΡΙΝΑ</t>
  </si>
  <si>
    <t>2ο ΓΕΝΙΚΟ ΛΥΚΕΙΟ ΦΛΩΡΙΝΑΣ</t>
  </si>
  <si>
    <t>3ο ΓΕΝΙΚΟ ΛΥΚΕΙΟ ΦΛΩΡΙΝΑΣ</t>
  </si>
  <si>
    <t>ΦΩΚΙΔΑΣ   ΕΔΡΕΣ: 1</t>
  </si>
  <si>
    <t>Σχολεία: 5   Συμμετέχοντες: 54   Επιτυχόντες: 52</t>
  </si>
  <si>
    <t>ΓΕΝΙΚΟ ΛΥΚΕΙΟ ΛΙΔΩΡΙΚΙΟΥ</t>
  </si>
  <si>
    <t>ΛΙΔΩΡΙΚΙ</t>
  </si>
  <si>
    <t>ΓΕΝΙΚΟ ΛΥΚΕΙΟ ΕΥΠΑΛΙΟΥ</t>
  </si>
  <si>
    <t>ΕΥΠΑΛΙΟ</t>
  </si>
  <si>
    <t>ΧΑΛΚΙΔΙΚΗΣ   ΕΔΡΕΣ: 3</t>
  </si>
  <si>
    <t>Σχολεία: 7   Συμμετέχοντες: 63   Επιτυχόντες: 63</t>
  </si>
  <si>
    <t>ΓΕΝΙΚΟ ΛΥΚΕΙΟ ΝΕΑΣ ΚΑΛΛΙΚΡΑΤΕΙΑΣ</t>
  </si>
  <si>
    <t>Ν. ΚΑΛΛΙΚΡΑΤΕΙΑ ΧΑΛΚΙΔΙΚΗΣ</t>
  </si>
  <si>
    <t>ΓΕΝΙΚΟ ΛΥΚΕΙΟ ΝΕΩΝ ΜΟΥΔΑΝΙΩΝ</t>
  </si>
  <si>
    <t>ΝΕΑ ΜΟΥΔΑΝΙΑ</t>
  </si>
  <si>
    <t>ΓΕΝΙΚΟ ΛΥΚΕΙΟ ΑΓ. ΝΙΚΟΛΑΟΥ</t>
  </si>
  <si>
    <t>ΑΓ. ΝΙΚΟΛΑΟΣ ΧΑΛΚΙΔΙΚΗΣ</t>
  </si>
  <si>
    <t>ΓΕΝΙΚΟ ΛΥΚΕΙΟ ΚΑΣΣΑΝΔΡΕΙΑΣ</t>
  </si>
  <si>
    <t>ΚΑΣΣΑΝΔΡΕΙΑ ΧΑΛΚΙΔΙΚΗΣ</t>
  </si>
  <si>
    <t>ΓΕΝΙΚΟ ΛΥΚΕΙΟ ΠΟΛΥΓΥΡΟΥ</t>
  </si>
  <si>
    <t>ΠΟΛΥΓΥΡΟΣ</t>
  </si>
  <si>
    <t>ΓΕΝΙΚΟ ΛΥΚΕΙΟ ΙΕΡΙΣΣΟΥ "ΑΡΙΣΤΟΤΕΛΕΙΟ"</t>
  </si>
  <si>
    <t>ΙΕΡΙΣΣΟΣ</t>
  </si>
  <si>
    <t>ΧΑΝΙΩΝ   ΕΔΡΕΣ: 4</t>
  </si>
  <si>
    <t>Σχολεία: 15   Συμμετέχοντες: 152   Επιτυχόντες: 147</t>
  </si>
  <si>
    <t>ΓΕΝΙΚΟ ΛΥΚΕΙΟ ΕΛΕΥΘΕΡΙΟΥ ΒΕΝΙΖΕΛΟΥ ΧΑΝΙΩΝ</t>
  </si>
  <si>
    <t>ΧΑΝΙΑ</t>
  </si>
  <si>
    <t>ΓΕΝΙΚΟ ΛΥΚΕΙΟ ΣΟΥΔΑΣ</t>
  </si>
  <si>
    <t>ΣΟΥΔΑ</t>
  </si>
  <si>
    <t>4ο ΓΕΝΙΚΟ ΛΥΚΕΙΟ ΧΑΝΙΩΝ</t>
  </si>
  <si>
    <t>2ο ΓΕΝΙΚΟ ΛΥΚΕΙΟ ΧΑΝΙΩΝ</t>
  </si>
  <si>
    <t>ΓΕΝΙΚΟ ΛΥΚΕΙΟ ΝΕΑΣ ΚΥΔΩΝΙΑΣ</t>
  </si>
  <si>
    <t>ΔΑΡΑΤΣΟΣ ΧΑΝΙΩΝ</t>
  </si>
  <si>
    <t>ΓΕΝΙΚΟ ΛΥΚΕΙΟ ΑΛΙΚΙΑΝΟΥ</t>
  </si>
  <si>
    <t>ΑΛΙΚΙΑΝΟΣ ΧΑΝΙΩΝ</t>
  </si>
  <si>
    <t>1ο ΓΕΝΙΚΟ ΛΥΚΕΙΟ ΧΑΝΙΩΝ</t>
  </si>
  <si>
    <t>ΓΕΝΙΚΟ ΛΥΚΕΙΟ ΒΑΜΟΥ</t>
  </si>
  <si>
    <t>ΒΑΜΟΣ ΧΑΝΙΩΝ</t>
  </si>
  <si>
    <t>ΧΙΟΥ   ΕΔΡΕΣ: 2</t>
  </si>
  <si>
    <t>Σχολεία: 8   Συμμετέχοντες: 83   Επιτυχόντες: 82</t>
  </si>
  <si>
    <t>1ο ΓΕΝΙΚΟ ΛΥΚΕΙΟ ΧΙΟΥ</t>
  </si>
  <si>
    <t>ΧΙΟΣ</t>
  </si>
  <si>
    <t>2ο ΓΕΝΙΚΟ ΛΥΚΕΙΟ ΧΙΟΥ</t>
  </si>
  <si>
    <t>ΓΕΝΙΚΟ ΛΥΚΕΙΟ ΚΑΛΛΙΜΑΣΙΑΣ</t>
  </si>
  <si>
    <t>ΚΑΛΛΙΜΑΣΙΑ ΧΙΟΥ</t>
  </si>
  <si>
    <t>3ο ΓΕΝΙΚΟ ΛΥΚΕΙΟ ΧΙΟΥ</t>
  </si>
  <si>
    <t>ΑΜΜΟΧΩΣΤΟΥ   ΕΔΡΕΣ: 3</t>
  </si>
  <si>
    <t>Σχολεία: 17   Συμμετέχοντες: 169   Επιτυχόντες: 165</t>
  </si>
  <si>
    <t>ΛΥΚΕΙΟ ΚΟΚΚΙΝΟΧΩΡΙΩΝ ΦΩΤΗ ΠΙΤΤΑ</t>
  </si>
  <si>
    <t>ΑΜΜΟΧΩΣΤΟΣ</t>
  </si>
  <si>
    <t>ΛΥΚΕΙΟ ΠΑΡΑΛΙΜΝΙΟΥ</t>
  </si>
  <si>
    <t>PASCAL English School, Lemesos</t>
  </si>
  <si>
    <t>ΛΕΜΕΣΟΣ</t>
  </si>
  <si>
    <t>ΛΥΚΕΙΟ ΑΓ. ΓΕΩΡΓΙΟΥ ΛΑΡΝΑΚΑΣ</t>
  </si>
  <si>
    <t>ΛΑΡΝΑΚΑ</t>
  </si>
  <si>
    <t>Ελληνική Σχολή ΠΑΣΚΑΛ, Λεμεσός</t>
  </si>
  <si>
    <t>ΠΕΡΙΦΕΡΕΙΑΚΟ ΛΥΚΕΙΟ ΛΙΒΑΔΙΩΝ</t>
  </si>
  <si>
    <t>ΚΑΡΠΑΣΙΑΣ   ΕΔΡΕΣ: 1</t>
  </si>
  <si>
    <t>Σχολεία: 3   Συμμετέχοντες: 4   Επιτυχόντες: 4</t>
  </si>
  <si>
    <t>ΠΕΡΙΦΕΡΕΙΑΚΟ ΛΥΚΕΙΟ ΑΠΟΣΤΟΛΟΥ ΛΟΥΚΑ ΚΟΛΟΣΣΙΟΥ</t>
  </si>
  <si>
    <t>ΚΕΡΥΝΕΙΑΣ   ΕΔΡΕΣ: 1</t>
  </si>
  <si>
    <t>Σχολεία: 4   Συμμετέχοντες: 11   Επιτυχόντες: 11</t>
  </si>
  <si>
    <t>ΤΕΧΝΙΚΗ ΣΧΟΛΗ ΑΓ. ΛΑΖΑΡΟΥ</t>
  </si>
  <si>
    <t>ΠΑΓΚΥΠΡΙΟ ΓΥΜΝΑΣΙΟ ΛΕΥΚΩΣΙΑΣ</t>
  </si>
  <si>
    <t>Λευκωσία</t>
  </si>
  <si>
    <t>ΛΑΡΝΑΚΑΣ   ΕΔΡΕΣ: 2</t>
  </si>
  <si>
    <t>Σχολεία: 10   Συμμετέχοντες: 217   Επιτυχόντες: 211</t>
  </si>
  <si>
    <t>ΛΥΚΕΙΟ ΒΕΡΓΙΝΑΣ</t>
  </si>
  <si>
    <t>ΛΥΚΕΙΟ  ΜΑΚΑΡΙΟΥ Γ' ΛΑΡΝΑΚΑΣ</t>
  </si>
  <si>
    <t>ΛΥΚΕΙΟ ΑΡΑΔΙΠΠΟΥ</t>
  </si>
  <si>
    <t>ΑΡΑΔΙΠΠΟΥ</t>
  </si>
  <si>
    <t>ΛΕΜΕΣΟΥ   ΕΔΡΕΣ: 4</t>
  </si>
  <si>
    <t>Σχολεία: 18   Συμμετέχοντες: 419   Επιτυχόντες: 413</t>
  </si>
  <si>
    <t>ΛΥΚΕΙΟ ΠΟΛΕΜΙΔΙΩΝ</t>
  </si>
  <si>
    <t>ΚΑΤΩ ΠΟΛΕΜΙΔΙΑ - ΛΕΜΕΣΟΣ</t>
  </si>
  <si>
    <t>ΛΥΚΕΙΟ ΑΓ. ΙΩΑΝΝΗ</t>
  </si>
  <si>
    <t>ΛΑΝΙΤΕΙΟ ΛΥΚΕΙΟ</t>
  </si>
  <si>
    <t>Α' ΤΕΧΝ. ΣΧΟΛΗ ΛΕΜΕΣΟΥ</t>
  </si>
  <si>
    <t>ΛΥΚΕΙΟ ΑΓ. ΣΠΥΡΙΔΩΝΑ</t>
  </si>
  <si>
    <t>ΛΕΥΚΩΣΙΑΣ   ΕΔΡΕΣ: 7</t>
  </si>
  <si>
    <t>Σχολεία: 24   Συμμετέχοντες: 526   Επιτυχόντες: 493</t>
  </si>
  <si>
    <t>ΛΥΚΕΙΟ ΑΡΧΑΓΓΕΛΟΥ ΑΠΟΣΤΟΛΟΣ ΜΑΡΚΟΣ</t>
  </si>
  <si>
    <t>ΛΕΥΚΩΣΙΑ</t>
  </si>
  <si>
    <t>ΕΝΙΑΙΟ ΛΥΚΕΙΟ ΚΥΚΚΟΥ Β'</t>
  </si>
  <si>
    <t>G C SCHOOL OF CAREERS</t>
  </si>
  <si>
    <t>ΛΥΚΕΙΟ ΠΑΛΙΟΜΕΤΟΧΟΥ</t>
  </si>
  <si>
    <t>Β' ΤΕΧΝΙΚΗ ΣΧΟΛΗ ΛΕΥΚΩΣΙΑΣ</t>
  </si>
  <si>
    <t>ΛΥΚΕΙΟ ΙΔΑΛΙΟΥ</t>
  </si>
  <si>
    <t>ΔΑΛΙ</t>
  </si>
  <si>
    <t>ΛΥΚΕΙΟ ΠΑΛΟΥΡΙΩΤΙΣΣΑΣ</t>
  </si>
  <si>
    <t>ΛΥΚΕΙΟ ΣΟΛΕΑΣ</t>
  </si>
  <si>
    <t>ΕΥΡΥΧΟΥ</t>
  </si>
  <si>
    <t>Α' ΤΕΧΝΙΚΗ ΣΧΟΛΗ ΛΕΥΚΩΣΙΑΣ</t>
  </si>
  <si>
    <t>ΑΜΕΡΙΚΑΝΙΚΗ ΑΚΑΔΗΜΙΑ ΛΕΥΚΩΣΙΑΣ</t>
  </si>
  <si>
    <t>ΑΓΙΟΣ ΑΝΤΡΕΑΣ, ΛΕΥΚΩΣΙΑ</t>
  </si>
  <si>
    <t>ΙΔΙΩΤΙΚΗ ΕΛΛΗΝΙΚΗ ΣΧΟΛΗ ΦΟΡΟΥΜ</t>
  </si>
  <si>
    <t>ΛΥΚΕΙΟ ΑΠΟΣΤΟΛΟΥ ΒΑΡΝΑΒΑ ΣΤΡΟΒΟΛΟΥ</t>
  </si>
  <si>
    <t>ΕΛΛΗΝΙΚΗ ΣΧΟΛΗ ΠΑΣΚΑΛ, ΛΕΥΚΩΣΙΑ</t>
  </si>
  <si>
    <t>ΠΑΦΟΥ   ΕΔΡΕΣ: 2</t>
  </si>
  <si>
    <t>Σχολεία: 8   Συμμετέχοντες: 162   Επιτυχόντες: 161</t>
  </si>
  <si>
    <t>ΛΥΚΕΙΟ Α' ΜΑΚΑΡΙΟΥ Γ' ΠΑΦΟΥ</t>
  </si>
  <si>
    <t>ΠΑΦΟΣ</t>
  </si>
  <si>
    <t>ΛΥΚΕΙΟ ΚΑΙ ΤΕΧΝΙΚΗ ΣΧΟΛΗ ΠΟΛΗΣ</t>
  </si>
  <si>
    <t>ΛΥΚΕΙΟ ΑΓΙΟΥ ΧΑΡΑΛΑΜΠΟΥΣ ΕΜΠΑΣ</t>
  </si>
  <si>
    <t>Πάφος</t>
  </si>
  <si>
    <t>ΓΥΜΝΑΣΙΟ ΠΟΛΕΜΙΟΥ</t>
  </si>
  <si>
    <t>ΑΙΘΙΟΠΙΑ   ΕΔΡΕΣ: 1</t>
  </si>
  <si>
    <t>Σχολεία: 1   Συμμετέχοντες: 10   Επιτυχόντες: 10</t>
  </si>
  <si>
    <t>ΜΙΧΕΙΟ ΓΥΜΝΑΣΙΟ &amp; ΕΝ.ΛΥΚΕΙΟ ΕΛΛ. ΚΟΙΝΟΤΗΤΑΣ ΑΝΤΙΣ ΑΜΠΕΜΠΑ</t>
  </si>
  <si>
    <t>ADDIS ABABA</t>
  </si>
  <si>
    <t>ΑΥΣΤΡΑΛΙΑ   ΕΔΡΕΣ: 1</t>
  </si>
  <si>
    <t>Σχολεία: 2   Συμμετέχοντες: 9   Επιτυχόντες: 9</t>
  </si>
  <si>
    <t>SOUTH OAKLEIGH COLLEGE</t>
  </si>
  <si>
    <t>OAKLEIGH SOUTH,MELBOURNE</t>
  </si>
  <si>
    <t>ST JOHN'S GREEK ORTHODOX COLLEGE</t>
  </si>
  <si>
    <t>MELBOURNE,         VICTORIA     AUSTRALIA</t>
  </si>
  <si>
    <t>ΒΕΛΓΙΟ   ΕΔΡΕΣ: 1</t>
  </si>
  <si>
    <t>Σχολεία: 1   Συμμετέχοντες: 3   Επιτυχόντες: 3</t>
  </si>
  <si>
    <t>ΕΛΛΗΝΙΚΟ ΕΝ. ΛΥΚΕΙΟ ΒΡΥΞΕΛΛΩΝ</t>
  </si>
  <si>
    <t>SAINT GILLES, BRUXELLES</t>
  </si>
  <si>
    <t>ΓΕΡΜΑΝΙΑ   ΕΔΡΕΣ: 5</t>
  </si>
  <si>
    <t>Σχολεία: 5   Συμμετέχοντες: 45   Επιτυχόντες: 44</t>
  </si>
  <si>
    <t>ΕΛΛΗΝΙΚΟ ΓΥΜΝΑΣΙΟ - ΛΥΚΕΙΟ ΒΟΥΠΕΡΤΑΛ</t>
  </si>
  <si>
    <t>WUPPERTAL</t>
  </si>
  <si>
    <t>ΕΝ.ΛΥΚΕΙΟ ΝΤΥΣΣΕΛΝΤΟΡΦ</t>
  </si>
  <si>
    <t>DUSSELDORF</t>
  </si>
  <si>
    <t>ΕΛΛΗΝΙΚΟ ΛΥΚΕΙΟ ΜΟΝΑΧΟΥ</t>
  </si>
  <si>
    <t>MUNCHEN</t>
  </si>
  <si>
    <t>ΕΝΙΑΙΟ ΓΥΜΝ. - ΛΥΚΕΙΟ ΦΡΑΝΚΦΟΥΡΤΗΣ</t>
  </si>
  <si>
    <t>FRANKFURT AM MAIN</t>
  </si>
  <si>
    <t>ΕΛΛΗΝΙΚΟ ΛΥΚΕΙΟ ΑΝΝΟΒΕΡΟΥ</t>
  </si>
  <si>
    <t>HANNOVER</t>
  </si>
  <si>
    <t>ΓΕΩΡΓΙΑ   ΕΔΡΕΣ: 1</t>
  </si>
  <si>
    <t>Σχολεία: 1   Συμμετέχοντες: 1   Επιτυχόντες: 1</t>
  </si>
  <si>
    <t>1o ΚΛΑΣΙΚΟ ΓΥΜΝΑΣΙΟ ΤΙΦΛΙΔΑΣ</t>
  </si>
  <si>
    <t>TBILISI</t>
  </si>
  <si>
    <t>Η.Π.Α.   ΕΔΡΕΣ: 2</t>
  </si>
  <si>
    <t>Σχολεία: 2   Συμμετέχοντες: 11   Επιτυχόντες: 11</t>
  </si>
  <si>
    <t>ΛΥΚΕΙΟ ΑΓ. ΔΗΜΗΤΡΙΟΥ ΑΣΤΟΡΙΑΣ</t>
  </si>
  <si>
    <t>ASTORIA N.Y.</t>
  </si>
  <si>
    <t>ΕΛΛΗΝΙΚΗ ΑΜΕΡΙΚΑΝΙΚΗ ΑΚΑΔΗΜΙΑ, ΕΛΛΗΝΙΚΟ ΣΧΟΛΕΙΟ ΣΩΚΡΑΤΗΣ</t>
  </si>
  <si>
    <t>CHICAGO ILLINOIS</t>
  </si>
  <si>
    <t>ΙΣΡΑΗΛ   ΕΔΡΕΣ: 1</t>
  </si>
  <si>
    <t>Σχολεία: 1   Συμμετέχοντες: 2   Επιτυχόντες: 2</t>
  </si>
  <si>
    <t>ΠΑΤΡΙΑΡΧΙΚΗ ΣΧΟΛΗ ΙΕΡΟΣΟΛΥΜΩΝ ΓΥΜΝΑΣΙΟ &amp; ΛΥΚΕΙΟ ΙΕΡΟΥ ΚΟΙΝΟΥ ΤΟΥ ΠΑΝΑΓΙΟΥ ΤΑΦΟΥ</t>
  </si>
  <si>
    <t>JERUSALEM - ISRAEL</t>
  </si>
  <si>
    <t>ΚΑΝΑΔΑΣ   ΕΔΡΕΣ: 1</t>
  </si>
  <si>
    <t>Σχολεία: 2   Συμμετέχοντες: 3   Επιτυχόντες: 3</t>
  </si>
  <si>
    <t>ΣΧΟΛΕΙΟ "ΠΛΑΤΩΝ - ΟΜΗΡΟΣ"</t>
  </si>
  <si>
    <t>MONTREAL, QUEBEC</t>
  </si>
  <si>
    <t>ΓΥΜΝΑΣΙΟ/ΛΥΚΕΙΟ "ΑΡΙΣΤΟΤΕΛΗΣ"</t>
  </si>
  <si>
    <t>ΚΟΝΓΚΟ   ΕΔΡΕΣ: 1</t>
  </si>
  <si>
    <t>ΓΥΜΝ. - ΛΥΚΕΙΟ ΕΛΛ. ΚΟΙΝΟΤ. ΛΟΥΜΟΥΜΠΑΣΙ</t>
  </si>
  <si>
    <t>LUBUMBASHI - R.D.CONGO</t>
  </si>
  <si>
    <t>Μ. ΒΡΕΤΑΝΙΑ   ΕΔΡΕΣ: 1</t>
  </si>
  <si>
    <t>ΕΛΛΗΝΙΚΟ ΓΥΜΝΑΣΙΟ-ΛΥΚΕΙΟ ΛΟΝΔΙΝΟΥ</t>
  </si>
  <si>
    <t>LONDON U.K</t>
  </si>
  <si>
    <t>Ν. ΑΦΡΙΚΗ   ΕΔΡΕΣ: 2</t>
  </si>
  <si>
    <t>Σχολεία: 1   Συμμετέχοντες: 15   Επιτυχόντες: 15</t>
  </si>
  <si>
    <t>ΣΧΟΛΗ ΣΑΧΕΤΙ ΓΙΟΧΑΝΝΕΣΜΠΟΥΡΓΚ Ν.Α.</t>
  </si>
  <si>
    <t>JOHANNESBURG</t>
  </si>
  <si>
    <t>ΟΥΓΓΑΡΙΑ   ΕΔΡΕΣ: 1</t>
  </si>
  <si>
    <t>ΔΩΔΕΚΑΤΑΞΙΟ ΣΥΜΠΛΗΡΩΜΑΤΙΚΟ ΣΧΟΛΕΙΟ ΕΛΛΗΝΙΚΩΝ ΟΥΓΓΑΡΙΑΣ</t>
  </si>
  <si>
    <t>BUDAPEST</t>
  </si>
  <si>
    <t>ΡΟΥΜΑΝΙΑ   ΕΔΡΕΣ: 1</t>
  </si>
  <si>
    <t>CONSULATE GENERAL OF GREECE IN BUCUREST</t>
  </si>
  <si>
    <t>BUCUREST</t>
  </si>
  <si>
    <t>ΣΟΥΔΑΝ   ΕΔΡΕΣ: 1</t>
  </si>
  <si>
    <t>ΚΟΝΤΟΜΙΧΑΛΕΙΟΣ ΣΧΟΛΗ ΧΑΡΤΟΥΜ</t>
  </si>
  <si>
    <t>KHARTOUM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</si>
</sst>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00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7" spans="1:4" ht="12.75">
      <c r="A7">
        <v>1</v>
      </c>
      <c r="B7" t="str">
        <f>"139100343"</f>
        <v>139100343</v>
      </c>
      <c r="C7" t="s">
        <v>5</v>
      </c>
      <c r="D7" t="s">
        <v>6</v>
      </c>
    </row>
    <row r="8" spans="1:4" ht="12.75">
      <c r="A8">
        <v>2</v>
      </c>
      <c r="B8" t="str">
        <f>"143300350"</f>
        <v>143300350</v>
      </c>
      <c r="C8" t="s">
        <v>7</v>
      </c>
      <c r="D8" t="s">
        <v>8</v>
      </c>
    </row>
    <row r="9" ht="12.75">
      <c r="A9" t="s">
        <v>9</v>
      </c>
    </row>
    <row r="10" spans="1:4" ht="12.75">
      <c r="A10">
        <v>1</v>
      </c>
      <c r="B10" t="str">
        <f>"138400265"</f>
        <v>138400265</v>
      </c>
      <c r="C10" t="s">
        <v>10</v>
      </c>
      <c r="D10" t="s">
        <v>11</v>
      </c>
    </row>
    <row r="11" spans="1:4" ht="12.75">
      <c r="A11">
        <v>2</v>
      </c>
      <c r="B11" t="str">
        <f>"143300549"</f>
        <v>143300549</v>
      </c>
      <c r="C11" t="s">
        <v>7</v>
      </c>
      <c r="D11" t="s">
        <v>8</v>
      </c>
    </row>
    <row r="13" ht="12.75">
      <c r="A13" t="s">
        <v>12</v>
      </c>
    </row>
    <row r="14" ht="12.75">
      <c r="A14" t="s">
        <v>3</v>
      </c>
    </row>
    <row r="15" ht="12.75">
      <c r="A15" t="s">
        <v>4</v>
      </c>
    </row>
    <row r="16" spans="1:4" ht="12.75">
      <c r="A16">
        <v>1</v>
      </c>
      <c r="B16" t="str">
        <f>"213300377"</f>
        <v>213300377</v>
      </c>
      <c r="C16" t="s">
        <v>13</v>
      </c>
      <c r="D16" t="s">
        <v>14</v>
      </c>
    </row>
    <row r="17" spans="1:4" ht="12.75">
      <c r="A17">
        <v>2</v>
      </c>
      <c r="B17" t="str">
        <f>"219200134"</f>
        <v>219200134</v>
      </c>
      <c r="C17" t="s">
        <v>15</v>
      </c>
      <c r="D17" t="s">
        <v>16</v>
      </c>
    </row>
    <row r="18" ht="12.75">
      <c r="A18" t="s">
        <v>9</v>
      </c>
    </row>
    <row r="19" spans="1:4" ht="12.75">
      <c r="A19">
        <v>1</v>
      </c>
      <c r="B19" t="str">
        <f>"166500501"</f>
        <v>166500501</v>
      </c>
      <c r="C19" t="s">
        <v>17</v>
      </c>
      <c r="D19" t="s">
        <v>18</v>
      </c>
    </row>
    <row r="20" spans="1:4" ht="12.75">
      <c r="A20">
        <v>2</v>
      </c>
      <c r="B20" t="str">
        <f>"213300681"</f>
        <v>213300681</v>
      </c>
      <c r="C20" t="s">
        <v>13</v>
      </c>
      <c r="D20" t="s">
        <v>14</v>
      </c>
    </row>
    <row r="22" ht="12.75">
      <c r="A22" t="s">
        <v>19</v>
      </c>
    </row>
    <row r="23" ht="12.75">
      <c r="A23" t="s">
        <v>20</v>
      </c>
    </row>
    <row r="24" ht="12.75">
      <c r="A24" t="s">
        <v>4</v>
      </c>
    </row>
    <row r="25" spans="1:4" ht="12.75">
      <c r="A25">
        <v>1</v>
      </c>
      <c r="B25" t="str">
        <f>"178502554"</f>
        <v>178502554</v>
      </c>
      <c r="C25" t="s">
        <v>21</v>
      </c>
      <c r="D25" t="s">
        <v>16</v>
      </c>
    </row>
    <row r="26" spans="1:4" ht="12.75">
      <c r="A26">
        <v>2</v>
      </c>
      <c r="B26" t="str">
        <f>"105402048"</f>
        <v>105402048</v>
      </c>
      <c r="C26" t="s">
        <v>22</v>
      </c>
      <c r="D26" t="s">
        <v>23</v>
      </c>
    </row>
    <row r="27" spans="1:4" ht="12.75">
      <c r="A27">
        <v>3</v>
      </c>
      <c r="B27" t="str">
        <f>"101805011"</f>
        <v>101805011</v>
      </c>
      <c r="C27" t="s">
        <v>24</v>
      </c>
      <c r="D27" t="s">
        <v>25</v>
      </c>
    </row>
    <row r="28" spans="1:4" ht="12.75">
      <c r="A28">
        <v>4</v>
      </c>
      <c r="B28" t="str">
        <f>"021100430"</f>
        <v>021100430</v>
      </c>
      <c r="C28" t="s">
        <v>26</v>
      </c>
      <c r="D28" t="s">
        <v>27</v>
      </c>
    </row>
    <row r="29" ht="12.75">
      <c r="A29" t="s">
        <v>9</v>
      </c>
    </row>
    <row r="30" spans="1:4" ht="12.75">
      <c r="A30">
        <v>1</v>
      </c>
      <c r="B30" t="str">
        <f>"016302164"</f>
        <v>016302164</v>
      </c>
      <c r="C30" t="s">
        <v>28</v>
      </c>
      <c r="D30" t="s">
        <v>29</v>
      </c>
    </row>
    <row r="31" spans="1:4" ht="12.75">
      <c r="A31">
        <v>2</v>
      </c>
      <c r="B31" t="str">
        <f>"019300731"</f>
        <v>019300731</v>
      </c>
      <c r="C31" t="s">
        <v>30</v>
      </c>
      <c r="D31" t="s">
        <v>31</v>
      </c>
    </row>
    <row r="32" spans="1:4" ht="12.75">
      <c r="A32">
        <v>3</v>
      </c>
      <c r="B32" t="str">
        <f>"108600532"</f>
        <v>108600532</v>
      </c>
      <c r="C32" t="s">
        <v>32</v>
      </c>
      <c r="D32" t="s">
        <v>33</v>
      </c>
    </row>
    <row r="33" spans="1:4" ht="12.75">
      <c r="A33">
        <v>4</v>
      </c>
      <c r="B33" t="str">
        <f>"042202591"</f>
        <v>042202591</v>
      </c>
      <c r="C33" t="s">
        <v>34</v>
      </c>
      <c r="D33" t="s">
        <v>35</v>
      </c>
    </row>
    <row r="35" ht="12.75">
      <c r="A35" t="s">
        <v>36</v>
      </c>
    </row>
    <row r="36" ht="12.75">
      <c r="A36" t="s">
        <v>37</v>
      </c>
    </row>
    <row r="37" ht="12.75">
      <c r="A37" t="s">
        <v>4</v>
      </c>
    </row>
    <row r="38" spans="1:4" ht="12.75">
      <c r="A38">
        <v>1</v>
      </c>
      <c r="B38" t="str">
        <f>"002300563"</f>
        <v>002300563</v>
      </c>
      <c r="C38" t="s">
        <v>38</v>
      </c>
      <c r="D38" t="s">
        <v>6</v>
      </c>
    </row>
    <row r="39" spans="1:4" ht="12.75">
      <c r="A39">
        <v>2</v>
      </c>
      <c r="B39" t="str">
        <f>"005800791"</f>
        <v>005800791</v>
      </c>
      <c r="C39" t="s">
        <v>39</v>
      </c>
      <c r="D39" t="s">
        <v>6</v>
      </c>
    </row>
    <row r="40" spans="1:4" ht="12.75">
      <c r="A40">
        <v>3</v>
      </c>
      <c r="B40" t="str">
        <f>"004200902"</f>
        <v>004200902</v>
      </c>
      <c r="C40" t="s">
        <v>40</v>
      </c>
      <c r="D40" t="s">
        <v>6</v>
      </c>
    </row>
    <row r="41" spans="1:4" ht="12.75">
      <c r="A41">
        <v>4</v>
      </c>
      <c r="B41" t="str">
        <f>"001300452"</f>
        <v>001300452</v>
      </c>
      <c r="C41" t="s">
        <v>41</v>
      </c>
      <c r="D41" t="s">
        <v>6</v>
      </c>
    </row>
    <row r="42" spans="1:4" ht="12.75">
      <c r="A42">
        <v>5</v>
      </c>
      <c r="B42" t="str">
        <f>"003900396"</f>
        <v>003900396</v>
      </c>
      <c r="C42" t="s">
        <v>42</v>
      </c>
      <c r="D42" t="s">
        <v>6</v>
      </c>
    </row>
    <row r="43" spans="1:4" ht="12.75">
      <c r="A43">
        <v>6</v>
      </c>
      <c r="B43" t="str">
        <f>"005600125"</f>
        <v>005600125</v>
      </c>
      <c r="C43" t="s">
        <v>43</v>
      </c>
      <c r="D43" t="s">
        <v>6</v>
      </c>
    </row>
    <row r="44" spans="1:4" ht="12.75">
      <c r="A44">
        <v>7</v>
      </c>
      <c r="B44" t="str">
        <f>"006701417"</f>
        <v>006701417</v>
      </c>
      <c r="C44" t="s">
        <v>44</v>
      </c>
      <c r="D44" t="s">
        <v>6</v>
      </c>
    </row>
    <row r="45" spans="1:4" ht="12.75">
      <c r="A45">
        <v>8</v>
      </c>
      <c r="B45" t="str">
        <f>"005105570"</f>
        <v>005105570</v>
      </c>
      <c r="C45" t="s">
        <v>45</v>
      </c>
      <c r="D45" t="s">
        <v>6</v>
      </c>
    </row>
    <row r="46" spans="1:4" ht="12.75">
      <c r="A46">
        <v>9</v>
      </c>
      <c r="B46" t="str">
        <f>"000600117"</f>
        <v>000600117</v>
      </c>
      <c r="C46" t="s">
        <v>46</v>
      </c>
      <c r="D46" t="s">
        <v>47</v>
      </c>
    </row>
    <row r="47" spans="1:4" ht="12.75">
      <c r="A47">
        <v>10</v>
      </c>
      <c r="B47" t="str">
        <f>"005300212"</f>
        <v>005300212</v>
      </c>
      <c r="C47" t="s">
        <v>48</v>
      </c>
      <c r="D47" t="s">
        <v>6</v>
      </c>
    </row>
    <row r="48" spans="1:4" ht="12.75">
      <c r="A48">
        <v>11</v>
      </c>
      <c r="B48" t="str">
        <f>"001200300"</f>
        <v>001200300</v>
      </c>
      <c r="C48" t="s">
        <v>49</v>
      </c>
      <c r="D48" t="s">
        <v>6</v>
      </c>
    </row>
    <row r="49" spans="1:4" ht="12.75">
      <c r="A49">
        <v>12</v>
      </c>
      <c r="B49" t="str">
        <f>"002500335"</f>
        <v>002500335</v>
      </c>
      <c r="C49" t="s">
        <v>50</v>
      </c>
      <c r="D49" t="s">
        <v>6</v>
      </c>
    </row>
    <row r="50" spans="1:4" ht="12.75">
      <c r="A50">
        <v>13</v>
      </c>
      <c r="B50" t="str">
        <f>"001600509"</f>
        <v>001600509</v>
      </c>
      <c r="C50" t="s">
        <v>51</v>
      </c>
      <c r="D50" t="s">
        <v>6</v>
      </c>
    </row>
    <row r="51" spans="1:4" ht="12.75">
      <c r="A51">
        <v>14</v>
      </c>
      <c r="B51" t="str">
        <f>"001500395"</f>
        <v>001500395</v>
      </c>
      <c r="C51" t="s">
        <v>52</v>
      </c>
      <c r="D51" t="s">
        <v>6</v>
      </c>
    </row>
    <row r="52" spans="1:4" ht="12.75">
      <c r="A52">
        <v>15</v>
      </c>
      <c r="B52" t="str">
        <f>"001800614"</f>
        <v>001800614</v>
      </c>
      <c r="C52" t="s">
        <v>53</v>
      </c>
      <c r="D52" t="s">
        <v>6</v>
      </c>
    </row>
    <row r="53" ht="12.75">
      <c r="A53" t="s">
        <v>9</v>
      </c>
    </row>
    <row r="54" spans="1:4" ht="12.75">
      <c r="A54">
        <v>1</v>
      </c>
      <c r="B54" t="str">
        <f>"003000615"</f>
        <v>003000615</v>
      </c>
      <c r="C54" t="s">
        <v>54</v>
      </c>
      <c r="D54" t="s">
        <v>6</v>
      </c>
    </row>
    <row r="55" spans="1:4" ht="12.75">
      <c r="A55">
        <v>2</v>
      </c>
      <c r="B55" t="str">
        <f>"139207251"</f>
        <v>139207251</v>
      </c>
      <c r="C55" t="s">
        <v>55</v>
      </c>
      <c r="D55" t="s">
        <v>56</v>
      </c>
    </row>
    <row r="56" spans="1:4" ht="12.75">
      <c r="A56">
        <v>3</v>
      </c>
      <c r="B56" t="str">
        <f>"002400168"</f>
        <v>002400168</v>
      </c>
      <c r="C56" t="s">
        <v>57</v>
      </c>
      <c r="D56" t="s">
        <v>6</v>
      </c>
    </row>
    <row r="57" spans="1:4" ht="12.75">
      <c r="A57">
        <v>4</v>
      </c>
      <c r="B57" t="str">
        <f>"004101587"</f>
        <v>004101587</v>
      </c>
      <c r="C57" t="s">
        <v>58</v>
      </c>
      <c r="D57" t="s">
        <v>6</v>
      </c>
    </row>
    <row r="58" spans="1:4" ht="12.75">
      <c r="A58">
        <v>5</v>
      </c>
      <c r="B58" t="str">
        <f>"004700141"</f>
        <v>004700141</v>
      </c>
      <c r="C58" t="s">
        <v>59</v>
      </c>
      <c r="D58" t="s">
        <v>6</v>
      </c>
    </row>
    <row r="59" spans="1:4" ht="12.75">
      <c r="A59">
        <v>6</v>
      </c>
      <c r="B59" t="str">
        <f>"002701005"</f>
        <v>002701005</v>
      </c>
      <c r="C59" t="s">
        <v>60</v>
      </c>
      <c r="D59" t="s">
        <v>6</v>
      </c>
    </row>
    <row r="60" spans="1:4" ht="12.75">
      <c r="A60">
        <v>7</v>
      </c>
      <c r="B60" t="str">
        <f>"005900271"</f>
        <v>005900271</v>
      </c>
      <c r="C60" t="s">
        <v>61</v>
      </c>
      <c r="D60" t="s">
        <v>6</v>
      </c>
    </row>
    <row r="61" spans="1:4" ht="12.75">
      <c r="A61">
        <v>8</v>
      </c>
      <c r="B61" t="str">
        <f>"000800146"</f>
        <v>000800146</v>
      </c>
      <c r="C61" t="s">
        <v>62</v>
      </c>
      <c r="D61" t="s">
        <v>63</v>
      </c>
    </row>
    <row r="62" spans="1:4" ht="12.75">
      <c r="A62">
        <v>9</v>
      </c>
      <c r="B62" t="str">
        <f>"005201028"</f>
        <v>005201028</v>
      </c>
      <c r="C62" t="s">
        <v>64</v>
      </c>
      <c r="D62" t="s">
        <v>6</v>
      </c>
    </row>
    <row r="63" spans="1:4" ht="12.75">
      <c r="A63">
        <v>10</v>
      </c>
      <c r="B63" t="str">
        <f>"001400447"</f>
        <v>001400447</v>
      </c>
      <c r="C63" t="s">
        <v>65</v>
      </c>
      <c r="D63" t="s">
        <v>6</v>
      </c>
    </row>
    <row r="64" spans="1:4" ht="12.75">
      <c r="A64">
        <v>11</v>
      </c>
      <c r="B64" t="str">
        <f>"003500181"</f>
        <v>003500181</v>
      </c>
      <c r="C64" t="s">
        <v>66</v>
      </c>
      <c r="D64" t="s">
        <v>6</v>
      </c>
    </row>
    <row r="65" spans="1:4" ht="12.75">
      <c r="A65">
        <v>12</v>
      </c>
      <c r="B65" t="str">
        <f>"007000144"</f>
        <v>007000144</v>
      </c>
      <c r="C65" t="s">
        <v>67</v>
      </c>
      <c r="D65" t="s">
        <v>6</v>
      </c>
    </row>
    <row r="66" spans="1:4" ht="12.75">
      <c r="A66">
        <v>13</v>
      </c>
      <c r="B66" t="str">
        <f>"003203664"</f>
        <v>003203664</v>
      </c>
      <c r="C66" t="s">
        <v>68</v>
      </c>
      <c r="D66" t="s">
        <v>6</v>
      </c>
    </row>
    <row r="67" spans="1:4" ht="12.75">
      <c r="A67">
        <v>14</v>
      </c>
      <c r="B67" t="str">
        <f>"004600132"</f>
        <v>004600132</v>
      </c>
      <c r="C67" t="s">
        <v>69</v>
      </c>
      <c r="D67" t="s">
        <v>70</v>
      </c>
    </row>
    <row r="68" spans="1:4" ht="12.75">
      <c r="A68">
        <v>15</v>
      </c>
      <c r="B68" t="str">
        <f>"138201390"</f>
        <v>138201390</v>
      </c>
      <c r="C68" t="s">
        <v>71</v>
      </c>
      <c r="D68" t="s">
        <v>6</v>
      </c>
    </row>
    <row r="70" ht="12.75">
      <c r="A70" t="s">
        <v>72</v>
      </c>
    </row>
    <row r="71" ht="12.75">
      <c r="A71" t="s">
        <v>73</v>
      </c>
    </row>
    <row r="72" ht="12.75">
      <c r="A72" t="s">
        <v>4</v>
      </c>
    </row>
    <row r="73" spans="1:4" ht="12.75">
      <c r="A73">
        <v>1</v>
      </c>
      <c r="B73" t="str">
        <f>"024502216"</f>
        <v>024502216</v>
      </c>
      <c r="C73" t="s">
        <v>74</v>
      </c>
      <c r="D73" t="s">
        <v>75</v>
      </c>
    </row>
    <row r="74" spans="1:4" ht="12.75">
      <c r="A74">
        <v>2</v>
      </c>
      <c r="B74" t="str">
        <f>"017101184"</f>
        <v>017101184</v>
      </c>
      <c r="C74" t="s">
        <v>76</v>
      </c>
      <c r="D74" t="s">
        <v>77</v>
      </c>
    </row>
    <row r="75" spans="1:4" ht="12.75">
      <c r="A75">
        <v>3</v>
      </c>
      <c r="B75" t="str">
        <f>"138600388"</f>
        <v>138600388</v>
      </c>
      <c r="C75" t="s">
        <v>78</v>
      </c>
      <c r="D75" t="s">
        <v>79</v>
      </c>
    </row>
    <row r="76" spans="1:4" ht="12.75">
      <c r="A76">
        <v>4</v>
      </c>
      <c r="B76" t="str">
        <f>"015100523"</f>
        <v>015100523</v>
      </c>
      <c r="C76" t="s">
        <v>80</v>
      </c>
      <c r="D76" t="s">
        <v>81</v>
      </c>
    </row>
    <row r="77" spans="1:4" ht="12.75">
      <c r="A77">
        <v>5</v>
      </c>
      <c r="B77" t="str">
        <f>"020602785"</f>
        <v>020602785</v>
      </c>
      <c r="C77" t="s">
        <v>82</v>
      </c>
      <c r="D77" t="s">
        <v>83</v>
      </c>
    </row>
    <row r="78" spans="1:4" ht="12.75">
      <c r="A78">
        <v>6</v>
      </c>
      <c r="B78" t="str">
        <f>"011701023"</f>
        <v>011701023</v>
      </c>
      <c r="C78" t="s">
        <v>84</v>
      </c>
      <c r="D78" t="s">
        <v>85</v>
      </c>
    </row>
    <row r="79" spans="1:4" ht="12.75">
      <c r="A79">
        <v>7</v>
      </c>
      <c r="B79" t="str">
        <f>"020100983"</f>
        <v>020100983</v>
      </c>
      <c r="C79" t="s">
        <v>86</v>
      </c>
      <c r="D79" t="s">
        <v>83</v>
      </c>
    </row>
    <row r="80" spans="1:4" ht="12.75">
      <c r="A80">
        <v>8</v>
      </c>
      <c r="B80" t="str">
        <f>"012501625"</f>
        <v>012501625</v>
      </c>
      <c r="C80" t="s">
        <v>87</v>
      </c>
      <c r="D80" t="s">
        <v>88</v>
      </c>
    </row>
    <row r="81" spans="1:4" ht="12.75">
      <c r="A81">
        <v>9</v>
      </c>
      <c r="B81" t="str">
        <f>"019301272"</f>
        <v>019301272</v>
      </c>
      <c r="C81" t="s">
        <v>30</v>
      </c>
      <c r="D81" t="s">
        <v>31</v>
      </c>
    </row>
    <row r="82" spans="1:4" ht="12.75">
      <c r="A82">
        <v>10</v>
      </c>
      <c r="B82" t="str">
        <f>"014000381"</f>
        <v>014000381</v>
      </c>
      <c r="C82" t="s">
        <v>89</v>
      </c>
      <c r="D82" t="s">
        <v>90</v>
      </c>
    </row>
    <row r="83" spans="1:4" ht="12.75">
      <c r="A83">
        <v>11</v>
      </c>
      <c r="B83" t="str">
        <f>"014200765"</f>
        <v>014200765</v>
      </c>
      <c r="C83" t="s">
        <v>91</v>
      </c>
      <c r="D83" t="s">
        <v>92</v>
      </c>
    </row>
    <row r="84" spans="1:4" ht="12.75">
      <c r="A84">
        <v>12</v>
      </c>
      <c r="B84" t="str">
        <f>"023800285"</f>
        <v>023800285</v>
      </c>
      <c r="C84" t="s">
        <v>93</v>
      </c>
      <c r="D84" t="s">
        <v>94</v>
      </c>
    </row>
    <row r="85" spans="1:4" ht="12.75">
      <c r="A85">
        <v>13</v>
      </c>
      <c r="B85" t="str">
        <f>"015700858"</f>
        <v>015700858</v>
      </c>
      <c r="C85" t="s">
        <v>95</v>
      </c>
      <c r="D85" t="s">
        <v>96</v>
      </c>
    </row>
    <row r="86" spans="1:4" ht="12.75">
      <c r="A86">
        <v>14</v>
      </c>
      <c r="B86" t="str">
        <f>"011501575"</f>
        <v>011501575</v>
      </c>
      <c r="C86" t="s">
        <v>97</v>
      </c>
      <c r="D86" t="s">
        <v>85</v>
      </c>
    </row>
    <row r="87" spans="1:4" ht="12.75">
      <c r="A87">
        <v>15</v>
      </c>
      <c r="B87" t="str">
        <f>"023300587"</f>
        <v>023300587</v>
      </c>
      <c r="C87" t="s">
        <v>98</v>
      </c>
      <c r="D87" t="s">
        <v>99</v>
      </c>
    </row>
    <row r="88" spans="1:4" ht="12.75">
      <c r="A88">
        <v>16</v>
      </c>
      <c r="B88" t="str">
        <f>"010500107"</f>
        <v>010500107</v>
      </c>
      <c r="C88" t="s">
        <v>100</v>
      </c>
      <c r="D88" t="s">
        <v>101</v>
      </c>
    </row>
    <row r="89" spans="1:4" ht="12.75">
      <c r="A89">
        <v>17</v>
      </c>
      <c r="B89" t="str">
        <f>"014400905"</f>
        <v>014400905</v>
      </c>
      <c r="C89" t="s">
        <v>102</v>
      </c>
      <c r="D89" t="s">
        <v>103</v>
      </c>
    </row>
    <row r="90" spans="1:4" ht="12.75">
      <c r="A90">
        <v>18</v>
      </c>
      <c r="B90" t="str">
        <f>"013901115"</f>
        <v>013901115</v>
      </c>
      <c r="C90" t="s">
        <v>104</v>
      </c>
      <c r="D90" t="s">
        <v>90</v>
      </c>
    </row>
    <row r="91" spans="1:4" ht="12.75">
      <c r="A91">
        <v>19</v>
      </c>
      <c r="B91" t="str">
        <f>"022200770"</f>
        <v>022200770</v>
      </c>
      <c r="C91" t="s">
        <v>105</v>
      </c>
      <c r="D91" t="s">
        <v>106</v>
      </c>
    </row>
    <row r="92" spans="1:4" ht="12.75">
      <c r="A92">
        <v>20</v>
      </c>
      <c r="B92" t="str">
        <f>"015906805"</f>
        <v>015906805</v>
      </c>
      <c r="C92" t="s">
        <v>107</v>
      </c>
      <c r="D92" t="s">
        <v>96</v>
      </c>
    </row>
    <row r="93" spans="1:4" ht="12.75">
      <c r="A93">
        <v>21</v>
      </c>
      <c r="B93" t="str">
        <f>"023601004"</f>
        <v>023601004</v>
      </c>
      <c r="C93" t="s">
        <v>108</v>
      </c>
      <c r="D93" t="s">
        <v>109</v>
      </c>
    </row>
    <row r="94" spans="1:4" ht="12.75">
      <c r="A94">
        <v>22</v>
      </c>
      <c r="B94" t="str">
        <f>"030201091"</f>
        <v>030201091</v>
      </c>
      <c r="C94" t="s">
        <v>110</v>
      </c>
      <c r="D94" t="s">
        <v>111</v>
      </c>
    </row>
    <row r="95" spans="1:4" ht="12.75">
      <c r="A95">
        <v>23</v>
      </c>
      <c r="B95" t="str">
        <f>"022501347"</f>
        <v>022501347</v>
      </c>
      <c r="C95" t="s">
        <v>112</v>
      </c>
      <c r="D95" t="s">
        <v>113</v>
      </c>
    </row>
    <row r="96" spans="1:4" ht="12.75">
      <c r="A96">
        <v>24</v>
      </c>
      <c r="B96" t="str">
        <f>"027400157"</f>
        <v>027400157</v>
      </c>
      <c r="C96" t="s">
        <v>114</v>
      </c>
      <c r="D96" t="s">
        <v>115</v>
      </c>
    </row>
    <row r="97" spans="1:4" ht="12.75">
      <c r="A97">
        <v>25</v>
      </c>
      <c r="B97" t="str">
        <f>"026203117"</f>
        <v>026203117</v>
      </c>
      <c r="C97" t="s">
        <v>116</v>
      </c>
      <c r="D97" t="s">
        <v>117</v>
      </c>
    </row>
    <row r="98" spans="1:4" ht="12.75">
      <c r="A98">
        <v>26</v>
      </c>
      <c r="B98" t="str">
        <f>"023201320"</f>
        <v>023201320</v>
      </c>
      <c r="C98" t="s">
        <v>118</v>
      </c>
      <c r="D98" t="s">
        <v>113</v>
      </c>
    </row>
    <row r="99" spans="1:4" ht="12.75">
      <c r="A99">
        <v>27</v>
      </c>
      <c r="B99" t="str">
        <f>"007700376"</f>
        <v>007700376</v>
      </c>
      <c r="C99" t="s">
        <v>119</v>
      </c>
      <c r="D99" t="s">
        <v>120</v>
      </c>
    </row>
    <row r="100" spans="1:4" ht="12.75">
      <c r="A100">
        <v>28</v>
      </c>
      <c r="B100" t="str">
        <f>"024900394"</f>
        <v>024900394</v>
      </c>
      <c r="C100" t="s">
        <v>121</v>
      </c>
      <c r="D100" t="s">
        <v>122</v>
      </c>
    </row>
    <row r="101" spans="1:4" ht="12.75">
      <c r="A101">
        <v>29</v>
      </c>
      <c r="B101" t="str">
        <f>"022902112"</f>
        <v>022902112</v>
      </c>
      <c r="C101" t="s">
        <v>123</v>
      </c>
      <c r="D101" t="s">
        <v>113</v>
      </c>
    </row>
    <row r="102" spans="1:4" ht="12.75">
      <c r="A102">
        <v>30</v>
      </c>
      <c r="B102" t="str">
        <f>"008301453"</f>
        <v>008301453</v>
      </c>
      <c r="C102" t="s">
        <v>124</v>
      </c>
      <c r="D102" t="s">
        <v>120</v>
      </c>
    </row>
    <row r="103" spans="1:4" ht="12.75">
      <c r="A103">
        <v>31</v>
      </c>
      <c r="B103" t="str">
        <f>"028200208"</f>
        <v>028200208</v>
      </c>
      <c r="C103" t="s">
        <v>125</v>
      </c>
      <c r="D103" t="s">
        <v>126</v>
      </c>
    </row>
    <row r="104" spans="1:4" ht="12.75">
      <c r="A104">
        <v>32</v>
      </c>
      <c r="B104" t="str">
        <f>"018700488"</f>
        <v>018700488</v>
      </c>
      <c r="C104" t="s">
        <v>127</v>
      </c>
      <c r="D104" t="s">
        <v>128</v>
      </c>
    </row>
    <row r="105" spans="1:4" ht="12.75">
      <c r="A105">
        <v>33</v>
      </c>
      <c r="B105" t="str">
        <f>"008500129"</f>
        <v>008500129</v>
      </c>
      <c r="C105" t="s">
        <v>129</v>
      </c>
      <c r="D105" t="s">
        <v>120</v>
      </c>
    </row>
    <row r="106" spans="1:4" ht="12.75">
      <c r="A106">
        <v>34</v>
      </c>
      <c r="B106" t="str">
        <f>"018400535"</f>
        <v>018400535</v>
      </c>
      <c r="C106" t="s">
        <v>130</v>
      </c>
      <c r="D106" t="s">
        <v>131</v>
      </c>
    </row>
    <row r="107" spans="1:4" ht="12.75">
      <c r="A107">
        <v>35</v>
      </c>
      <c r="B107" t="str">
        <f>"019201443"</f>
        <v>019201443</v>
      </c>
      <c r="C107" t="s">
        <v>132</v>
      </c>
      <c r="D107" t="s">
        <v>128</v>
      </c>
    </row>
    <row r="108" spans="1:4" ht="12.75">
      <c r="A108">
        <v>36</v>
      </c>
      <c r="B108" t="str">
        <f>"024600122"</f>
        <v>024600122</v>
      </c>
      <c r="C108" t="s">
        <v>133</v>
      </c>
      <c r="D108" t="s">
        <v>75</v>
      </c>
    </row>
    <row r="109" ht="12.75">
      <c r="A109" t="s">
        <v>9</v>
      </c>
    </row>
    <row r="110" spans="1:4" ht="12.75">
      <c r="A110">
        <v>1</v>
      </c>
      <c r="B110" t="str">
        <f>"010003630"</f>
        <v>010003630</v>
      </c>
      <c r="C110" t="s">
        <v>134</v>
      </c>
      <c r="D110" t="s">
        <v>135</v>
      </c>
    </row>
    <row r="111" spans="1:4" ht="12.75">
      <c r="A111">
        <v>2</v>
      </c>
      <c r="B111" t="str">
        <f>"024001392"</f>
        <v>024001392</v>
      </c>
      <c r="C111" t="s">
        <v>136</v>
      </c>
      <c r="D111" t="s">
        <v>137</v>
      </c>
    </row>
    <row r="112" spans="1:4" ht="12.75">
      <c r="A112">
        <v>3</v>
      </c>
      <c r="B112" t="str">
        <f>"025501350"</f>
        <v>025501350</v>
      </c>
      <c r="C112" t="s">
        <v>138</v>
      </c>
      <c r="D112" t="s">
        <v>139</v>
      </c>
    </row>
    <row r="113" spans="1:4" ht="12.75">
      <c r="A113">
        <v>4</v>
      </c>
      <c r="B113" t="str">
        <f>"027301248"</f>
        <v>027301248</v>
      </c>
      <c r="C113" t="s">
        <v>140</v>
      </c>
      <c r="D113" t="s">
        <v>126</v>
      </c>
    </row>
    <row r="114" spans="1:4" ht="12.75">
      <c r="A114">
        <v>5</v>
      </c>
      <c r="B114" t="str">
        <f>"032201272"</f>
        <v>032201272</v>
      </c>
      <c r="C114" t="s">
        <v>141</v>
      </c>
      <c r="D114" t="s">
        <v>142</v>
      </c>
    </row>
    <row r="115" spans="1:4" ht="12.75">
      <c r="A115">
        <v>6</v>
      </c>
      <c r="B115" t="str">
        <f>"028300413"</f>
        <v>028300413</v>
      </c>
      <c r="C115" t="s">
        <v>143</v>
      </c>
      <c r="D115" t="s">
        <v>126</v>
      </c>
    </row>
    <row r="116" spans="1:4" ht="12.75">
      <c r="A116">
        <v>7</v>
      </c>
      <c r="B116" t="str">
        <f>"011002493"</f>
        <v>011002493</v>
      </c>
      <c r="C116" t="s">
        <v>144</v>
      </c>
      <c r="D116" t="s">
        <v>101</v>
      </c>
    </row>
    <row r="117" spans="1:4" ht="12.75">
      <c r="A117">
        <v>8</v>
      </c>
      <c r="B117" t="str">
        <f>"015000830"</f>
        <v>015000830</v>
      </c>
      <c r="C117" t="s">
        <v>145</v>
      </c>
      <c r="D117" t="s">
        <v>81</v>
      </c>
    </row>
    <row r="118" spans="1:4" ht="12.75">
      <c r="A118">
        <v>9</v>
      </c>
      <c r="B118" t="str">
        <f>"034801004"</f>
        <v>034801004</v>
      </c>
      <c r="C118" t="s">
        <v>146</v>
      </c>
      <c r="D118" t="s">
        <v>147</v>
      </c>
    </row>
    <row r="119" spans="1:4" ht="12.75">
      <c r="A119">
        <v>10</v>
      </c>
      <c r="B119" t="str">
        <f>"010803878"</f>
        <v>010803878</v>
      </c>
      <c r="C119" t="s">
        <v>148</v>
      </c>
      <c r="D119" t="s">
        <v>101</v>
      </c>
    </row>
    <row r="120" spans="1:4" ht="12.75">
      <c r="A120">
        <v>11</v>
      </c>
      <c r="B120" t="str">
        <f>"019101210"</f>
        <v>019101210</v>
      </c>
      <c r="C120" t="s">
        <v>149</v>
      </c>
      <c r="D120" t="s">
        <v>128</v>
      </c>
    </row>
    <row r="121" spans="1:4" ht="12.75">
      <c r="A121">
        <v>12</v>
      </c>
      <c r="B121" t="str">
        <f>"033400914"</f>
        <v>033400914</v>
      </c>
      <c r="C121" t="s">
        <v>150</v>
      </c>
      <c r="D121" t="s">
        <v>151</v>
      </c>
    </row>
    <row r="122" spans="1:4" ht="12.75">
      <c r="A122">
        <v>13</v>
      </c>
      <c r="B122" t="str">
        <f>"029604580"</f>
        <v>029604580</v>
      </c>
      <c r="C122" t="s">
        <v>152</v>
      </c>
      <c r="D122" t="s">
        <v>153</v>
      </c>
    </row>
    <row r="123" spans="1:4" ht="12.75">
      <c r="A123">
        <v>14</v>
      </c>
      <c r="B123" t="str">
        <f>"008901025"</f>
        <v>008901025</v>
      </c>
      <c r="C123" t="s">
        <v>154</v>
      </c>
      <c r="D123" t="s">
        <v>155</v>
      </c>
    </row>
    <row r="124" spans="1:4" ht="12.75">
      <c r="A124">
        <v>15</v>
      </c>
      <c r="B124" t="str">
        <f>"023002644"</f>
        <v>023002644</v>
      </c>
      <c r="C124" t="s">
        <v>156</v>
      </c>
      <c r="D124" t="s">
        <v>113</v>
      </c>
    </row>
    <row r="125" spans="1:4" ht="12.75">
      <c r="A125">
        <v>16</v>
      </c>
      <c r="B125" t="str">
        <f>"015600129"</f>
        <v>015600129</v>
      </c>
      <c r="C125" t="s">
        <v>157</v>
      </c>
      <c r="D125" t="s">
        <v>158</v>
      </c>
    </row>
    <row r="126" spans="1:4" ht="12.75">
      <c r="A126">
        <v>17</v>
      </c>
      <c r="B126" t="str">
        <f>"030000955"</f>
        <v>030000955</v>
      </c>
      <c r="C126" t="s">
        <v>159</v>
      </c>
      <c r="D126" t="s">
        <v>153</v>
      </c>
    </row>
    <row r="127" spans="1:4" ht="12.75">
      <c r="A127">
        <v>18</v>
      </c>
      <c r="B127" t="str">
        <f>"014800463"</f>
        <v>014800463</v>
      </c>
      <c r="C127" t="s">
        <v>160</v>
      </c>
      <c r="D127" t="s">
        <v>161</v>
      </c>
    </row>
    <row r="128" spans="1:4" ht="12.75">
      <c r="A128">
        <v>19</v>
      </c>
      <c r="B128" t="str">
        <f>"008800364"</f>
        <v>008800364</v>
      </c>
      <c r="C128" t="s">
        <v>162</v>
      </c>
      <c r="D128" t="s">
        <v>120</v>
      </c>
    </row>
    <row r="129" spans="1:4" ht="12.75">
      <c r="A129">
        <v>20</v>
      </c>
      <c r="B129" t="str">
        <f>"030801112"</f>
        <v>030801112</v>
      </c>
      <c r="C129" t="s">
        <v>163</v>
      </c>
      <c r="D129" t="s">
        <v>164</v>
      </c>
    </row>
    <row r="130" spans="1:4" ht="12.75">
      <c r="A130">
        <v>21</v>
      </c>
      <c r="B130" t="str">
        <f>"017800741"</f>
        <v>017800741</v>
      </c>
      <c r="C130" t="s">
        <v>165</v>
      </c>
      <c r="D130" t="s">
        <v>131</v>
      </c>
    </row>
    <row r="131" spans="1:4" ht="12.75">
      <c r="A131">
        <v>22</v>
      </c>
      <c r="B131" t="str">
        <f>"029900247"</f>
        <v>029900247</v>
      </c>
      <c r="C131" t="s">
        <v>166</v>
      </c>
      <c r="D131" t="s">
        <v>153</v>
      </c>
    </row>
    <row r="132" spans="1:4" ht="12.75">
      <c r="A132">
        <v>23</v>
      </c>
      <c r="B132" t="str">
        <f>"012302240"</f>
        <v>012302240</v>
      </c>
      <c r="C132" t="s">
        <v>167</v>
      </c>
      <c r="D132" t="s">
        <v>168</v>
      </c>
    </row>
    <row r="133" spans="1:4" ht="12.75">
      <c r="A133">
        <v>24</v>
      </c>
      <c r="B133" t="str">
        <f>"017600345"</f>
        <v>017600345</v>
      </c>
      <c r="C133" t="s">
        <v>169</v>
      </c>
      <c r="D133" t="s">
        <v>131</v>
      </c>
    </row>
    <row r="134" spans="1:4" ht="12.75">
      <c r="A134">
        <v>25</v>
      </c>
      <c r="B134" t="str">
        <f>"020001137"</f>
        <v>020001137</v>
      </c>
      <c r="C134" t="s">
        <v>170</v>
      </c>
      <c r="D134" t="s">
        <v>171</v>
      </c>
    </row>
    <row r="135" spans="1:4" ht="12.75">
      <c r="A135">
        <v>26</v>
      </c>
      <c r="B135" t="str">
        <f>"031300646"</f>
        <v>031300646</v>
      </c>
      <c r="C135" t="s">
        <v>172</v>
      </c>
      <c r="D135" t="s">
        <v>173</v>
      </c>
    </row>
    <row r="136" spans="1:4" ht="12.75">
      <c r="A136">
        <v>27</v>
      </c>
      <c r="B136" t="str">
        <f>"011601191"</f>
        <v>011601191</v>
      </c>
      <c r="C136" t="s">
        <v>174</v>
      </c>
      <c r="D136" t="s">
        <v>85</v>
      </c>
    </row>
    <row r="137" spans="1:4" ht="12.75">
      <c r="A137">
        <v>28</v>
      </c>
      <c r="B137" t="str">
        <f>"018504267"</f>
        <v>018504267</v>
      </c>
      <c r="C137" t="s">
        <v>175</v>
      </c>
      <c r="D137" t="s">
        <v>176</v>
      </c>
    </row>
    <row r="138" spans="1:4" ht="12.75">
      <c r="A138">
        <v>29</v>
      </c>
      <c r="B138" t="str">
        <f>"032906327"</f>
        <v>032906327</v>
      </c>
      <c r="C138" t="s">
        <v>177</v>
      </c>
      <c r="D138" t="s">
        <v>178</v>
      </c>
    </row>
    <row r="139" spans="1:4" ht="12.75">
      <c r="A139">
        <v>30</v>
      </c>
      <c r="B139" t="str">
        <f>"025801028"</f>
        <v>025801028</v>
      </c>
      <c r="C139" t="s">
        <v>179</v>
      </c>
      <c r="D139" t="s">
        <v>117</v>
      </c>
    </row>
    <row r="140" spans="1:4" ht="12.75">
      <c r="A140">
        <v>31</v>
      </c>
      <c r="B140" t="str">
        <f>"009700255"</f>
        <v>009700255</v>
      </c>
      <c r="C140" t="s">
        <v>180</v>
      </c>
      <c r="D140" t="s">
        <v>181</v>
      </c>
    </row>
    <row r="141" spans="1:4" ht="12.75">
      <c r="A141">
        <v>32</v>
      </c>
      <c r="B141" t="str">
        <f>"022000737"</f>
        <v>022000737</v>
      </c>
      <c r="C141" t="s">
        <v>182</v>
      </c>
      <c r="D141" t="s">
        <v>106</v>
      </c>
    </row>
    <row r="142" spans="1:4" ht="12.75">
      <c r="A142">
        <v>33</v>
      </c>
      <c r="B142" t="str">
        <f>"030400826"</f>
        <v>030400826</v>
      </c>
      <c r="C142" t="s">
        <v>183</v>
      </c>
      <c r="D142" t="s">
        <v>111</v>
      </c>
    </row>
    <row r="143" spans="1:4" ht="12.75">
      <c r="A143">
        <v>34</v>
      </c>
      <c r="B143" t="str">
        <f>"025900269"</f>
        <v>025900269</v>
      </c>
      <c r="C143" t="s">
        <v>184</v>
      </c>
      <c r="D143" t="s">
        <v>185</v>
      </c>
    </row>
    <row r="144" spans="1:4" ht="12.75">
      <c r="A144">
        <v>35</v>
      </c>
      <c r="B144" t="str">
        <f>"012700528"</f>
        <v>012700528</v>
      </c>
      <c r="C144" t="s">
        <v>186</v>
      </c>
      <c r="D144" t="s">
        <v>88</v>
      </c>
    </row>
    <row r="145" spans="1:4" ht="12.75">
      <c r="A145">
        <v>36</v>
      </c>
      <c r="B145" t="str">
        <f>"028600361"</f>
        <v>028600361</v>
      </c>
      <c r="C145" t="s">
        <v>187</v>
      </c>
      <c r="D145" t="s">
        <v>188</v>
      </c>
    </row>
    <row r="147" ht="12.75">
      <c r="A147" t="s">
        <v>189</v>
      </c>
    </row>
    <row r="148" ht="12.75">
      <c r="A148" t="s">
        <v>190</v>
      </c>
    </row>
    <row r="149" ht="12.75">
      <c r="A149" t="s">
        <v>4</v>
      </c>
    </row>
    <row r="150" spans="1:4" ht="12.75">
      <c r="A150">
        <v>1</v>
      </c>
      <c r="B150" t="str">
        <f>"159800717"</f>
        <v>159800717</v>
      </c>
      <c r="C150" t="s">
        <v>191</v>
      </c>
      <c r="D150" t="s">
        <v>192</v>
      </c>
    </row>
    <row r="151" spans="1:4" ht="12.75">
      <c r="A151">
        <v>2</v>
      </c>
      <c r="B151" t="str">
        <f>"060700713"</f>
        <v>060700713</v>
      </c>
      <c r="C151" t="s">
        <v>193</v>
      </c>
      <c r="D151" t="s">
        <v>194</v>
      </c>
    </row>
    <row r="152" spans="1:4" ht="12.75">
      <c r="A152">
        <v>3</v>
      </c>
      <c r="B152" t="str">
        <f>"062600451"</f>
        <v>062600451</v>
      </c>
      <c r="C152" t="s">
        <v>195</v>
      </c>
      <c r="D152" t="s">
        <v>196</v>
      </c>
    </row>
    <row r="153" spans="1:4" ht="12.75">
      <c r="A153">
        <v>4</v>
      </c>
      <c r="B153" t="str">
        <f>"061002980"</f>
        <v>061002980</v>
      </c>
      <c r="C153" t="s">
        <v>197</v>
      </c>
      <c r="D153" t="s">
        <v>198</v>
      </c>
    </row>
    <row r="154" spans="1:4" ht="12.75">
      <c r="A154">
        <v>5</v>
      </c>
      <c r="B154" t="str">
        <f>"061602073"</f>
        <v>061602073</v>
      </c>
      <c r="C154" t="s">
        <v>199</v>
      </c>
      <c r="D154" t="s">
        <v>200</v>
      </c>
    </row>
    <row r="155" spans="1:4" ht="12.75">
      <c r="A155">
        <v>6</v>
      </c>
      <c r="B155" t="str">
        <f>"061801322"</f>
        <v>061801322</v>
      </c>
      <c r="C155" t="s">
        <v>201</v>
      </c>
      <c r="D155" t="s">
        <v>192</v>
      </c>
    </row>
    <row r="156" ht="12.75">
      <c r="A156" t="s">
        <v>9</v>
      </c>
    </row>
    <row r="157" spans="1:4" ht="12.75">
      <c r="A157">
        <v>1</v>
      </c>
      <c r="B157" t="str">
        <f>"159901049"</f>
        <v>159901049</v>
      </c>
      <c r="C157" t="s">
        <v>202</v>
      </c>
      <c r="D157" t="s">
        <v>192</v>
      </c>
    </row>
    <row r="158" spans="1:4" ht="12.75">
      <c r="A158">
        <v>2</v>
      </c>
      <c r="B158" t="str">
        <f>"061703009"</f>
        <v>061703009</v>
      </c>
      <c r="C158" t="s">
        <v>203</v>
      </c>
      <c r="D158" t="s">
        <v>192</v>
      </c>
    </row>
    <row r="159" spans="1:4" ht="12.75">
      <c r="A159">
        <v>3</v>
      </c>
      <c r="B159" t="str">
        <f>"063100839"</f>
        <v>063100839</v>
      </c>
      <c r="C159" t="s">
        <v>204</v>
      </c>
      <c r="D159" t="s">
        <v>205</v>
      </c>
    </row>
    <row r="160" spans="1:4" ht="12.75">
      <c r="A160">
        <v>4</v>
      </c>
      <c r="B160" t="str">
        <f>"061501232"</f>
        <v>061501232</v>
      </c>
      <c r="C160" t="s">
        <v>206</v>
      </c>
      <c r="D160" t="s">
        <v>207</v>
      </c>
    </row>
    <row r="161" spans="1:4" ht="12.75">
      <c r="A161">
        <v>5</v>
      </c>
      <c r="B161" t="str">
        <f>"061900292"</f>
        <v>061900292</v>
      </c>
      <c r="C161" t="s">
        <v>208</v>
      </c>
      <c r="D161" t="s">
        <v>192</v>
      </c>
    </row>
    <row r="162" spans="1:4" ht="12.75">
      <c r="A162">
        <v>6</v>
      </c>
      <c r="B162" t="str">
        <f>"160500865"</f>
        <v>160500865</v>
      </c>
      <c r="C162" t="s">
        <v>209</v>
      </c>
      <c r="D162" t="s">
        <v>210</v>
      </c>
    </row>
    <row r="164" ht="12.75">
      <c r="A164" t="s">
        <v>211</v>
      </c>
    </row>
    <row r="165" ht="12.75">
      <c r="A165" t="s">
        <v>212</v>
      </c>
    </row>
    <row r="166" ht="12.75">
      <c r="A166" t="s">
        <v>4</v>
      </c>
    </row>
    <row r="167" spans="1:4" ht="12.75">
      <c r="A167">
        <v>1</v>
      </c>
      <c r="B167" t="str">
        <f>"045401522"</f>
        <v>045401522</v>
      </c>
      <c r="C167" t="s">
        <v>213</v>
      </c>
      <c r="D167" t="s">
        <v>214</v>
      </c>
    </row>
    <row r="168" spans="1:4" ht="12.75">
      <c r="A168">
        <v>2</v>
      </c>
      <c r="B168" t="str">
        <f>"044900764"</f>
        <v>044900764</v>
      </c>
      <c r="C168" t="s">
        <v>215</v>
      </c>
      <c r="D168" t="s">
        <v>216</v>
      </c>
    </row>
    <row r="169" spans="1:4" ht="12.75">
      <c r="A169">
        <v>3</v>
      </c>
      <c r="B169" t="str">
        <f>"153100609"</f>
        <v>153100609</v>
      </c>
      <c r="C169" t="s">
        <v>217</v>
      </c>
      <c r="D169" t="s">
        <v>214</v>
      </c>
    </row>
    <row r="170" ht="12.75">
      <c r="A170" t="s">
        <v>9</v>
      </c>
    </row>
    <row r="171" spans="1:4" ht="12.75">
      <c r="A171">
        <v>1</v>
      </c>
      <c r="B171" t="str">
        <f>"045600543"</f>
        <v>045600543</v>
      </c>
      <c r="C171" t="s">
        <v>218</v>
      </c>
      <c r="D171" t="s">
        <v>219</v>
      </c>
    </row>
    <row r="172" spans="1:4" ht="12.75">
      <c r="A172">
        <v>2</v>
      </c>
      <c r="B172" t="str">
        <f>"045001493"</f>
        <v>045001493</v>
      </c>
      <c r="C172" t="s">
        <v>220</v>
      </c>
      <c r="D172" t="s">
        <v>221</v>
      </c>
    </row>
    <row r="173" spans="1:4" ht="12.75">
      <c r="A173">
        <v>3</v>
      </c>
      <c r="B173" t="str">
        <f>"045702130"</f>
        <v>045702130</v>
      </c>
      <c r="C173" t="s">
        <v>222</v>
      </c>
      <c r="D173" t="s">
        <v>219</v>
      </c>
    </row>
    <row r="175" ht="12.75">
      <c r="A175" t="s">
        <v>223</v>
      </c>
    </row>
    <row r="176" ht="12.75">
      <c r="A176" t="s">
        <v>224</v>
      </c>
    </row>
    <row r="177" ht="12.75">
      <c r="A177" t="s">
        <v>4</v>
      </c>
    </row>
    <row r="178" spans="1:4" ht="12.75">
      <c r="A178">
        <v>1</v>
      </c>
      <c r="B178" t="str">
        <f>"046200212"</f>
        <v>046200212</v>
      </c>
      <c r="C178" t="s">
        <v>225</v>
      </c>
      <c r="D178" t="s">
        <v>226</v>
      </c>
    </row>
    <row r="179" spans="1:4" ht="12.75">
      <c r="A179">
        <v>2</v>
      </c>
      <c r="B179" t="str">
        <f>"047200325"</f>
        <v>047200325</v>
      </c>
      <c r="C179" t="s">
        <v>227</v>
      </c>
      <c r="D179" t="s">
        <v>228</v>
      </c>
    </row>
    <row r="180" spans="1:4" ht="12.75">
      <c r="A180">
        <v>3</v>
      </c>
      <c r="B180" t="str">
        <f>"047100831"</f>
        <v>047100831</v>
      </c>
      <c r="C180" t="s">
        <v>229</v>
      </c>
      <c r="D180" t="s">
        <v>228</v>
      </c>
    </row>
    <row r="181" ht="12.75">
      <c r="A181" t="s">
        <v>9</v>
      </c>
    </row>
    <row r="182" spans="1:4" ht="12.75">
      <c r="A182">
        <v>1</v>
      </c>
      <c r="B182" t="str">
        <f>"047001602"</f>
        <v>047001602</v>
      </c>
      <c r="C182" t="s">
        <v>230</v>
      </c>
      <c r="D182" t="s">
        <v>228</v>
      </c>
    </row>
    <row r="183" spans="1:4" ht="12.75">
      <c r="A183">
        <v>2</v>
      </c>
      <c r="B183" t="str">
        <f>"046101149"</f>
        <v>046101149</v>
      </c>
      <c r="C183" t="s">
        <v>231</v>
      </c>
      <c r="D183" t="s">
        <v>232</v>
      </c>
    </row>
    <row r="184" spans="1:4" ht="12.75">
      <c r="A184">
        <v>3</v>
      </c>
      <c r="B184" t="str">
        <f>"047500691"</f>
        <v>047500691</v>
      </c>
      <c r="C184" t="s">
        <v>233</v>
      </c>
      <c r="D184" t="s">
        <v>234</v>
      </c>
    </row>
    <row r="186" ht="12.75">
      <c r="A186" t="s">
        <v>235</v>
      </c>
    </row>
    <row r="187" ht="12.75">
      <c r="A187" t="s">
        <v>236</v>
      </c>
    </row>
    <row r="188" ht="12.75">
      <c r="A188" t="s">
        <v>4</v>
      </c>
    </row>
    <row r="189" spans="1:4" ht="12.75">
      <c r="A189">
        <v>1</v>
      </c>
      <c r="B189" t="str">
        <f>"086601170"</f>
        <v>086601170</v>
      </c>
      <c r="C189" t="s">
        <v>237</v>
      </c>
      <c r="D189" t="s">
        <v>238</v>
      </c>
    </row>
    <row r="190" spans="1:4" ht="12.75">
      <c r="A190">
        <v>2</v>
      </c>
      <c r="B190" t="str">
        <f>"086002285"</f>
        <v>086002285</v>
      </c>
      <c r="C190" t="s">
        <v>239</v>
      </c>
      <c r="D190" t="s">
        <v>240</v>
      </c>
    </row>
    <row r="191" spans="1:4" ht="12.75">
      <c r="A191">
        <v>3</v>
      </c>
      <c r="B191" t="str">
        <f>"086701144"</f>
        <v>086701144</v>
      </c>
      <c r="C191" t="s">
        <v>241</v>
      </c>
      <c r="D191" t="s">
        <v>238</v>
      </c>
    </row>
    <row r="192" ht="12.75">
      <c r="A192" t="s">
        <v>9</v>
      </c>
    </row>
    <row r="193" spans="1:4" ht="12.75">
      <c r="A193">
        <v>1</v>
      </c>
      <c r="B193" t="str">
        <f>"086400612"</f>
        <v>086400612</v>
      </c>
      <c r="C193" t="s">
        <v>242</v>
      </c>
      <c r="D193" t="s">
        <v>243</v>
      </c>
    </row>
    <row r="194" spans="1:4" ht="12.75">
      <c r="A194">
        <v>2</v>
      </c>
      <c r="B194" t="str">
        <f>"086801059"</f>
        <v>086801059</v>
      </c>
      <c r="C194" t="s">
        <v>244</v>
      </c>
      <c r="D194" t="s">
        <v>238</v>
      </c>
    </row>
    <row r="195" spans="1:4" ht="12.75">
      <c r="A195">
        <v>3</v>
      </c>
      <c r="B195" t="str">
        <f>"086900109"</f>
        <v>086900109</v>
      </c>
      <c r="C195" t="s">
        <v>245</v>
      </c>
      <c r="D195" t="s">
        <v>246</v>
      </c>
    </row>
    <row r="197" ht="12.75">
      <c r="A197" t="s">
        <v>247</v>
      </c>
    </row>
    <row r="198" ht="12.75">
      <c r="A198" t="s">
        <v>248</v>
      </c>
    </row>
    <row r="199" ht="12.75">
      <c r="A199" t="s">
        <v>4</v>
      </c>
    </row>
    <row r="200" spans="1:4" ht="12.75">
      <c r="A200">
        <v>1</v>
      </c>
      <c r="B200" t="str">
        <f>"011900726"</f>
        <v>011900726</v>
      </c>
      <c r="C200" t="s">
        <v>249</v>
      </c>
      <c r="D200" t="s">
        <v>250</v>
      </c>
    </row>
    <row r="201" spans="1:4" ht="12.75">
      <c r="A201">
        <v>2</v>
      </c>
      <c r="B201" t="str">
        <f>"042201573"</f>
        <v>042201573</v>
      </c>
      <c r="C201" t="s">
        <v>34</v>
      </c>
      <c r="D201" t="s">
        <v>35</v>
      </c>
    </row>
    <row r="202" spans="1:4" ht="12.75">
      <c r="A202">
        <v>3</v>
      </c>
      <c r="B202" t="str">
        <f>"042401311"</f>
        <v>042401311</v>
      </c>
      <c r="C202" t="s">
        <v>251</v>
      </c>
      <c r="D202" t="s">
        <v>252</v>
      </c>
    </row>
    <row r="203" spans="1:4" ht="12.75">
      <c r="A203">
        <v>4</v>
      </c>
      <c r="B203" t="str">
        <f>"021102508"</f>
        <v>021102508</v>
      </c>
      <c r="C203" t="s">
        <v>26</v>
      </c>
      <c r="D203" t="s">
        <v>27</v>
      </c>
    </row>
    <row r="204" spans="1:4" ht="12.75">
      <c r="A204">
        <v>5</v>
      </c>
      <c r="B204" t="str">
        <f>"040100520"</f>
        <v>040100520</v>
      </c>
      <c r="C204" t="s">
        <v>253</v>
      </c>
      <c r="D204" t="s">
        <v>254</v>
      </c>
    </row>
    <row r="205" spans="1:4" ht="12.75">
      <c r="A205">
        <v>6</v>
      </c>
      <c r="B205" t="str">
        <f>"028100447"</f>
        <v>028100447</v>
      </c>
      <c r="C205" t="s">
        <v>255</v>
      </c>
      <c r="D205" t="s">
        <v>256</v>
      </c>
    </row>
    <row r="206" spans="1:4" ht="12.75">
      <c r="A206">
        <v>7</v>
      </c>
      <c r="B206" t="str">
        <f>"039800551"</f>
        <v>039800551</v>
      </c>
      <c r="C206" t="s">
        <v>257</v>
      </c>
      <c r="D206" t="s">
        <v>258</v>
      </c>
    </row>
    <row r="207" spans="1:4" ht="12.75">
      <c r="A207">
        <v>8</v>
      </c>
      <c r="B207" t="str">
        <f>"041201763"</f>
        <v>041201763</v>
      </c>
      <c r="C207" t="s">
        <v>259</v>
      </c>
      <c r="D207" t="s">
        <v>260</v>
      </c>
    </row>
    <row r="208" spans="1:4" ht="12.75">
      <c r="A208">
        <v>9</v>
      </c>
      <c r="B208" t="str">
        <f>"151800138"</f>
        <v>151800138</v>
      </c>
      <c r="C208" t="s">
        <v>261</v>
      </c>
      <c r="D208" t="s">
        <v>252</v>
      </c>
    </row>
    <row r="209" spans="1:4" ht="12.75">
      <c r="A209">
        <v>10</v>
      </c>
      <c r="B209" t="str">
        <f>"028000946"</f>
        <v>028000946</v>
      </c>
      <c r="C209" t="s">
        <v>262</v>
      </c>
      <c r="D209" t="s">
        <v>256</v>
      </c>
    </row>
    <row r="210" ht="12.75">
      <c r="A210" t="s">
        <v>9</v>
      </c>
    </row>
    <row r="211" spans="1:4" ht="12.75">
      <c r="A211">
        <v>1</v>
      </c>
      <c r="B211" t="str">
        <f>"041905600"</f>
        <v>041905600</v>
      </c>
      <c r="C211" t="s">
        <v>263</v>
      </c>
      <c r="D211" t="s">
        <v>264</v>
      </c>
    </row>
    <row r="212" spans="1:4" ht="12.75">
      <c r="A212">
        <v>2</v>
      </c>
      <c r="B212" t="str">
        <f>"016401331"</f>
        <v>016401331</v>
      </c>
      <c r="C212" t="s">
        <v>265</v>
      </c>
      <c r="D212" t="s">
        <v>29</v>
      </c>
    </row>
    <row r="213" spans="1:4" ht="12.75">
      <c r="A213">
        <v>3</v>
      </c>
      <c r="B213" t="str">
        <f>"216900423"</f>
        <v>216900423</v>
      </c>
      <c r="C213" t="s">
        <v>266</v>
      </c>
      <c r="D213" t="s">
        <v>267</v>
      </c>
    </row>
    <row r="214" spans="1:4" ht="12.75">
      <c r="A214">
        <v>4</v>
      </c>
      <c r="B214" t="str">
        <f>"016301660"</f>
        <v>016301660</v>
      </c>
      <c r="C214" t="s">
        <v>28</v>
      </c>
      <c r="D214" t="s">
        <v>29</v>
      </c>
    </row>
    <row r="215" spans="1:4" ht="12.75">
      <c r="A215">
        <v>5</v>
      </c>
      <c r="B215" t="str">
        <f>"042001906"</f>
        <v>042001906</v>
      </c>
      <c r="C215" t="s">
        <v>268</v>
      </c>
      <c r="D215" t="s">
        <v>269</v>
      </c>
    </row>
    <row r="216" spans="1:4" ht="12.75">
      <c r="A216">
        <v>6</v>
      </c>
      <c r="B216" t="str">
        <f>"042105026"</f>
        <v>042105026</v>
      </c>
      <c r="C216" t="s">
        <v>270</v>
      </c>
      <c r="D216" t="s">
        <v>269</v>
      </c>
    </row>
    <row r="217" spans="1:4" ht="12.75">
      <c r="A217">
        <v>7</v>
      </c>
      <c r="B217" t="str">
        <f>"040300668"</f>
        <v>040300668</v>
      </c>
      <c r="C217" t="s">
        <v>271</v>
      </c>
      <c r="D217" t="s">
        <v>272</v>
      </c>
    </row>
    <row r="218" spans="1:4" ht="12.75">
      <c r="A218">
        <v>8</v>
      </c>
      <c r="B218" t="str">
        <f>"040400818"</f>
        <v>040400818</v>
      </c>
      <c r="C218" t="s">
        <v>273</v>
      </c>
      <c r="D218" t="s">
        <v>274</v>
      </c>
    </row>
    <row r="219" spans="1:4" ht="12.75">
      <c r="A219">
        <v>9</v>
      </c>
      <c r="B219" t="str">
        <f>"039900483"</f>
        <v>039900483</v>
      </c>
      <c r="C219" t="s">
        <v>275</v>
      </c>
      <c r="D219" t="s">
        <v>276</v>
      </c>
    </row>
    <row r="220" spans="1:4" ht="12.75">
      <c r="A220">
        <v>10</v>
      </c>
      <c r="B220" t="str">
        <f>"016502270"</f>
        <v>016502270</v>
      </c>
      <c r="C220" t="s">
        <v>277</v>
      </c>
      <c r="D220" t="s">
        <v>278</v>
      </c>
    </row>
    <row r="222" ht="12.75">
      <c r="A222" t="s">
        <v>279</v>
      </c>
    </row>
    <row r="223" ht="12.75">
      <c r="A223" t="s">
        <v>280</v>
      </c>
    </row>
    <row r="224" ht="12.75">
      <c r="A224" t="s">
        <v>4</v>
      </c>
    </row>
    <row r="225" spans="1:4" ht="12.75">
      <c r="A225">
        <v>1</v>
      </c>
      <c r="B225" t="str">
        <f>"053401577"</f>
        <v>053401577</v>
      </c>
      <c r="C225" t="s">
        <v>281</v>
      </c>
      <c r="D225" t="s">
        <v>282</v>
      </c>
    </row>
    <row r="226" spans="1:4" ht="12.75">
      <c r="A226">
        <v>2</v>
      </c>
      <c r="B226" t="str">
        <f>"053801933"</f>
        <v>053801933</v>
      </c>
      <c r="C226" t="s">
        <v>283</v>
      </c>
      <c r="D226" t="s">
        <v>284</v>
      </c>
    </row>
    <row r="227" spans="1:4" ht="12.75">
      <c r="A227">
        <v>3</v>
      </c>
      <c r="B227" t="str">
        <f>"055403133"</f>
        <v>055403133</v>
      </c>
      <c r="C227" t="s">
        <v>285</v>
      </c>
      <c r="D227" t="s">
        <v>284</v>
      </c>
    </row>
    <row r="228" spans="1:4" ht="12.75">
      <c r="A228">
        <v>4</v>
      </c>
      <c r="B228" t="str">
        <f>"052400755"</f>
        <v>052400755</v>
      </c>
      <c r="C228" t="s">
        <v>286</v>
      </c>
      <c r="D228" t="s">
        <v>287</v>
      </c>
    </row>
    <row r="229" spans="1:4" ht="12.75">
      <c r="A229">
        <v>5</v>
      </c>
      <c r="B229" t="str">
        <f>"055900757"</f>
        <v>055900757</v>
      </c>
      <c r="C229" t="s">
        <v>288</v>
      </c>
      <c r="D229" t="s">
        <v>289</v>
      </c>
    </row>
    <row r="230" spans="1:4" ht="12.75">
      <c r="A230">
        <v>6</v>
      </c>
      <c r="B230" t="str">
        <f>"056100453"</f>
        <v>056100453</v>
      </c>
      <c r="C230" t="s">
        <v>290</v>
      </c>
      <c r="D230" t="s">
        <v>291</v>
      </c>
    </row>
    <row r="231" spans="1:4" ht="12.75">
      <c r="A231">
        <v>7</v>
      </c>
      <c r="B231" t="str">
        <f>"052900563"</f>
        <v>052900563</v>
      </c>
      <c r="C231" t="s">
        <v>292</v>
      </c>
      <c r="D231" t="s">
        <v>293</v>
      </c>
    </row>
    <row r="232" ht="12.75">
      <c r="A232" t="s">
        <v>9</v>
      </c>
    </row>
    <row r="233" spans="1:4" ht="12.75">
      <c r="A233">
        <v>1</v>
      </c>
      <c r="B233" t="str">
        <f>"055100477"</f>
        <v>055100477</v>
      </c>
      <c r="C233" t="s">
        <v>294</v>
      </c>
      <c r="D233" t="s">
        <v>295</v>
      </c>
    </row>
    <row r="234" spans="1:4" ht="12.75">
      <c r="A234">
        <v>2</v>
      </c>
      <c r="B234" t="str">
        <f>"054500152"</f>
        <v>054500152</v>
      </c>
      <c r="C234" t="s">
        <v>296</v>
      </c>
      <c r="D234" t="s">
        <v>284</v>
      </c>
    </row>
    <row r="235" spans="1:4" ht="12.75">
      <c r="A235">
        <v>3</v>
      </c>
      <c r="B235" t="str">
        <f>"053302364"</f>
        <v>053302364</v>
      </c>
      <c r="C235" t="s">
        <v>297</v>
      </c>
      <c r="D235" t="s">
        <v>298</v>
      </c>
    </row>
    <row r="236" spans="1:4" ht="12.75">
      <c r="A236">
        <v>4</v>
      </c>
      <c r="B236" t="str">
        <f>"054700819"</f>
        <v>054700819</v>
      </c>
      <c r="C236" t="s">
        <v>299</v>
      </c>
      <c r="D236" t="s">
        <v>284</v>
      </c>
    </row>
    <row r="237" spans="1:4" ht="12.75">
      <c r="A237">
        <v>5</v>
      </c>
      <c r="B237" t="str">
        <f>"054300843"</f>
        <v>054300843</v>
      </c>
      <c r="C237" t="s">
        <v>300</v>
      </c>
      <c r="D237" t="s">
        <v>284</v>
      </c>
    </row>
    <row r="238" spans="1:4" ht="12.75">
      <c r="A238">
        <v>6</v>
      </c>
      <c r="B238" t="str">
        <f>"052200169"</f>
        <v>052200169</v>
      </c>
      <c r="C238" t="s">
        <v>301</v>
      </c>
      <c r="D238" t="s">
        <v>302</v>
      </c>
    </row>
    <row r="239" spans="1:4" ht="12.75">
      <c r="A239">
        <v>7</v>
      </c>
      <c r="B239" t="str">
        <f>"157100128"</f>
        <v>157100128</v>
      </c>
      <c r="C239" t="s">
        <v>303</v>
      </c>
      <c r="D239" t="s">
        <v>284</v>
      </c>
    </row>
    <row r="241" ht="12.75">
      <c r="A241" t="s">
        <v>304</v>
      </c>
    </row>
    <row r="242" ht="12.75">
      <c r="A242" t="s">
        <v>305</v>
      </c>
    </row>
    <row r="243" ht="12.75">
      <c r="A243" t="s">
        <v>4</v>
      </c>
    </row>
    <row r="244" spans="1:4" ht="12.75">
      <c r="A244">
        <v>1</v>
      </c>
      <c r="B244" t="str">
        <f>"065500331"</f>
        <v>065500331</v>
      </c>
      <c r="C244" t="s">
        <v>306</v>
      </c>
      <c r="D244" t="s">
        <v>307</v>
      </c>
    </row>
    <row r="245" spans="1:4" ht="12.75">
      <c r="A245">
        <v>2</v>
      </c>
      <c r="B245" t="str">
        <f>"065200388"</f>
        <v>065200388</v>
      </c>
      <c r="C245" t="s">
        <v>308</v>
      </c>
      <c r="D245" t="s">
        <v>309</v>
      </c>
    </row>
    <row r="246" spans="1:4" ht="12.75">
      <c r="A246">
        <v>3</v>
      </c>
      <c r="B246" t="str">
        <f>"064101050"</f>
        <v>064101050</v>
      </c>
      <c r="C246" t="s">
        <v>310</v>
      </c>
      <c r="D246" t="s">
        <v>311</v>
      </c>
    </row>
    <row r="247" spans="1:4" ht="12.75">
      <c r="A247">
        <v>4</v>
      </c>
      <c r="B247" t="str">
        <f>"161401218"</f>
        <v>161401218</v>
      </c>
      <c r="C247" t="s">
        <v>312</v>
      </c>
      <c r="D247" t="s">
        <v>309</v>
      </c>
    </row>
    <row r="248" ht="12.75">
      <c r="A248" t="s">
        <v>9</v>
      </c>
    </row>
    <row r="249" spans="1:4" ht="12.75">
      <c r="A249">
        <v>1</v>
      </c>
      <c r="B249" t="str">
        <f>"064803489"</f>
        <v>064803489</v>
      </c>
      <c r="C249" t="s">
        <v>313</v>
      </c>
      <c r="D249" t="s">
        <v>314</v>
      </c>
    </row>
    <row r="250" spans="1:4" ht="12.75">
      <c r="A250">
        <v>2</v>
      </c>
      <c r="B250" t="str">
        <f>"065101694"</f>
        <v>065101694</v>
      </c>
      <c r="C250" t="s">
        <v>315</v>
      </c>
      <c r="D250" t="s">
        <v>309</v>
      </c>
    </row>
    <row r="251" spans="1:4" ht="12.75">
      <c r="A251">
        <v>3</v>
      </c>
      <c r="B251" t="str">
        <f>"063801489"</f>
        <v>063801489</v>
      </c>
      <c r="C251" t="s">
        <v>316</v>
      </c>
      <c r="D251" t="s">
        <v>317</v>
      </c>
    </row>
    <row r="252" spans="1:4" ht="12.75">
      <c r="A252">
        <v>4</v>
      </c>
      <c r="B252" t="str">
        <f>"065700411"</f>
        <v>065700411</v>
      </c>
      <c r="C252" t="s">
        <v>318</v>
      </c>
      <c r="D252" t="s">
        <v>319</v>
      </c>
    </row>
    <row r="254" ht="12.75">
      <c r="A254" t="s">
        <v>320</v>
      </c>
    </row>
    <row r="255" ht="12.75">
      <c r="A255" t="s">
        <v>321</v>
      </c>
    </row>
    <row r="256" ht="12.75">
      <c r="A256" t="s">
        <v>4</v>
      </c>
    </row>
    <row r="257" spans="1:4" ht="12.75">
      <c r="A257">
        <v>1</v>
      </c>
      <c r="B257" t="str">
        <f>"174203265"</f>
        <v>174203265</v>
      </c>
      <c r="C257" t="s">
        <v>322</v>
      </c>
      <c r="D257" t="s">
        <v>323</v>
      </c>
    </row>
    <row r="258" ht="12.75">
      <c r="A258" t="s">
        <v>9</v>
      </c>
    </row>
    <row r="259" spans="1:4" ht="12.75">
      <c r="A259">
        <v>1</v>
      </c>
      <c r="B259" t="str">
        <f>"091301623"</f>
        <v>091301623</v>
      </c>
      <c r="C259" t="s">
        <v>324</v>
      </c>
      <c r="D259" t="s">
        <v>323</v>
      </c>
    </row>
    <row r="261" ht="12.75">
      <c r="A261" t="s">
        <v>325</v>
      </c>
    </row>
    <row r="262" ht="12.75">
      <c r="A262" t="s">
        <v>326</v>
      </c>
    </row>
    <row r="263" ht="12.75">
      <c r="A263" t="s">
        <v>4</v>
      </c>
    </row>
    <row r="264" spans="1:4" ht="12.75">
      <c r="A264">
        <v>1</v>
      </c>
      <c r="B264" t="str">
        <f>"115600572"</f>
        <v>115600572</v>
      </c>
      <c r="C264" t="s">
        <v>327</v>
      </c>
      <c r="D264" t="s">
        <v>328</v>
      </c>
    </row>
    <row r="265" spans="1:4" ht="12.75">
      <c r="A265">
        <v>2</v>
      </c>
      <c r="B265" t="str">
        <f>"116200705"</f>
        <v>116200705</v>
      </c>
      <c r="C265" t="s">
        <v>329</v>
      </c>
      <c r="D265" t="s">
        <v>330</v>
      </c>
    </row>
    <row r="266" spans="1:4" ht="12.75">
      <c r="A266">
        <v>3</v>
      </c>
      <c r="B266" t="str">
        <f>"115800914"</f>
        <v>115800914</v>
      </c>
      <c r="C266" t="s">
        <v>331</v>
      </c>
      <c r="D266" t="s">
        <v>328</v>
      </c>
    </row>
    <row r="267" ht="12.75">
      <c r="A267" t="s">
        <v>9</v>
      </c>
    </row>
    <row r="268" spans="1:4" ht="12.75">
      <c r="A268">
        <v>1</v>
      </c>
      <c r="B268" t="str">
        <f>"115700518"</f>
        <v>115700518</v>
      </c>
      <c r="C268" t="s">
        <v>332</v>
      </c>
      <c r="D268" t="s">
        <v>328</v>
      </c>
    </row>
    <row r="269" spans="1:4" ht="12.75">
      <c r="A269">
        <v>2</v>
      </c>
      <c r="B269" t="str">
        <f>"115205692"</f>
        <v>115205692</v>
      </c>
      <c r="C269" t="s">
        <v>333</v>
      </c>
      <c r="D269" t="s">
        <v>334</v>
      </c>
    </row>
    <row r="270" spans="1:4" ht="12.75">
      <c r="A270">
        <v>3</v>
      </c>
      <c r="B270" t="str">
        <f>"186003417"</f>
        <v>186003417</v>
      </c>
      <c r="C270" t="s">
        <v>335</v>
      </c>
      <c r="D270" t="s">
        <v>328</v>
      </c>
    </row>
    <row r="272" ht="12.75">
      <c r="A272" t="s">
        <v>336</v>
      </c>
    </row>
    <row r="273" ht="12.75">
      <c r="A273" t="s">
        <v>337</v>
      </c>
    </row>
    <row r="274" ht="12.75">
      <c r="A274" t="s">
        <v>4</v>
      </c>
    </row>
    <row r="275" spans="1:4" ht="12.75">
      <c r="A275">
        <v>1</v>
      </c>
      <c r="B275" t="str">
        <f>"135400872"</f>
        <v>135400872</v>
      </c>
      <c r="C275" t="s">
        <v>338</v>
      </c>
      <c r="D275" t="s">
        <v>339</v>
      </c>
    </row>
    <row r="276" spans="1:4" ht="12.75">
      <c r="A276">
        <v>2</v>
      </c>
      <c r="B276" t="str">
        <f>"134500410"</f>
        <v>134500410</v>
      </c>
      <c r="C276" t="s">
        <v>340</v>
      </c>
      <c r="D276" t="s">
        <v>339</v>
      </c>
    </row>
    <row r="277" spans="1:4" ht="12.75">
      <c r="A277">
        <v>3</v>
      </c>
      <c r="B277" t="str">
        <f>"134802915"</f>
        <v>134802915</v>
      </c>
      <c r="C277" t="s">
        <v>341</v>
      </c>
      <c r="D277" t="s">
        <v>339</v>
      </c>
    </row>
    <row r="278" spans="1:4" ht="12.75">
      <c r="A278">
        <v>4</v>
      </c>
      <c r="B278" t="str">
        <f>"195702019"</f>
        <v>195702019</v>
      </c>
      <c r="C278" t="s">
        <v>342</v>
      </c>
      <c r="D278" t="s">
        <v>339</v>
      </c>
    </row>
    <row r="279" ht="12.75">
      <c r="A279" t="s">
        <v>9</v>
      </c>
    </row>
    <row r="280" spans="1:4" ht="12.75">
      <c r="A280">
        <v>1</v>
      </c>
      <c r="B280" t="str">
        <f>"134400333"</f>
        <v>134400333</v>
      </c>
      <c r="C280" t="s">
        <v>343</v>
      </c>
      <c r="D280" t="s">
        <v>339</v>
      </c>
    </row>
    <row r="281" spans="1:4" ht="12.75">
      <c r="A281">
        <v>2</v>
      </c>
      <c r="B281" t="str">
        <f>"134900409"</f>
        <v>134900409</v>
      </c>
      <c r="C281" t="s">
        <v>344</v>
      </c>
      <c r="D281" t="s">
        <v>339</v>
      </c>
    </row>
    <row r="282" spans="1:4" ht="12.75">
      <c r="A282">
        <v>3</v>
      </c>
      <c r="B282" t="str">
        <f>"196800569"</f>
        <v>196800569</v>
      </c>
      <c r="C282" t="s">
        <v>345</v>
      </c>
      <c r="D282" t="s">
        <v>346</v>
      </c>
    </row>
    <row r="283" spans="1:4" ht="12.75">
      <c r="A283">
        <v>4</v>
      </c>
      <c r="B283" t="str">
        <f>"137000703"</f>
        <v>137000703</v>
      </c>
      <c r="C283" t="s">
        <v>347</v>
      </c>
      <c r="D283" t="s">
        <v>348</v>
      </c>
    </row>
    <row r="285" ht="12.75">
      <c r="A285" t="s">
        <v>349</v>
      </c>
    </row>
    <row r="286" ht="12.75">
      <c r="A286" t="s">
        <v>350</v>
      </c>
    </row>
    <row r="287" ht="12.75">
      <c r="A287" t="s">
        <v>4</v>
      </c>
    </row>
    <row r="288" spans="1:4" ht="12.75">
      <c r="A288">
        <v>1</v>
      </c>
      <c r="B288" t="str">
        <f>"118801061"</f>
        <v>118801061</v>
      </c>
      <c r="C288" t="s">
        <v>351</v>
      </c>
      <c r="D288" t="s">
        <v>352</v>
      </c>
    </row>
    <row r="289" spans="1:4" ht="12.75">
      <c r="A289">
        <v>2</v>
      </c>
      <c r="B289" t="str">
        <f>"118008967"</f>
        <v>118008967</v>
      </c>
      <c r="C289" t="s">
        <v>353</v>
      </c>
      <c r="D289" t="s">
        <v>354</v>
      </c>
    </row>
    <row r="290" spans="1:4" ht="12.75">
      <c r="A290">
        <v>3</v>
      </c>
      <c r="B290" t="str">
        <f>"118100870"</f>
        <v>118100870</v>
      </c>
      <c r="C290" t="s">
        <v>355</v>
      </c>
      <c r="D290" t="s">
        <v>354</v>
      </c>
    </row>
    <row r="291" spans="1:4" ht="12.75">
      <c r="A291">
        <v>4</v>
      </c>
      <c r="B291" t="str">
        <f>"118601032"</f>
        <v>118601032</v>
      </c>
      <c r="C291" t="s">
        <v>356</v>
      </c>
      <c r="D291" t="s">
        <v>357</v>
      </c>
    </row>
    <row r="292" ht="12.75">
      <c r="A292" t="s">
        <v>9</v>
      </c>
    </row>
    <row r="293" spans="1:4" ht="12.75">
      <c r="A293">
        <v>1</v>
      </c>
      <c r="B293" t="str">
        <f>"118301393"</f>
        <v>118301393</v>
      </c>
      <c r="C293" t="s">
        <v>358</v>
      </c>
      <c r="D293" t="s">
        <v>354</v>
      </c>
    </row>
    <row r="294" spans="1:4" ht="12.75">
      <c r="A294">
        <v>2</v>
      </c>
      <c r="B294" t="str">
        <f>"119000878"</f>
        <v>119000878</v>
      </c>
      <c r="C294" t="s">
        <v>359</v>
      </c>
      <c r="D294" t="s">
        <v>360</v>
      </c>
    </row>
    <row r="295" spans="1:4" ht="12.75">
      <c r="A295">
        <v>3</v>
      </c>
      <c r="B295" t="str">
        <f>"117600142"</f>
        <v>117600142</v>
      </c>
      <c r="C295" t="s">
        <v>361</v>
      </c>
      <c r="D295" t="s">
        <v>362</v>
      </c>
    </row>
    <row r="296" spans="1:4" ht="12.75">
      <c r="A296">
        <v>4</v>
      </c>
      <c r="B296" t="str">
        <f>"187111801"</f>
        <v>187111801</v>
      </c>
      <c r="C296" t="s">
        <v>363</v>
      </c>
      <c r="D296" t="s">
        <v>354</v>
      </c>
    </row>
    <row r="298" ht="12.75">
      <c r="A298" t="s">
        <v>364</v>
      </c>
    </row>
    <row r="299" ht="12.75">
      <c r="A299" t="s">
        <v>365</v>
      </c>
    </row>
    <row r="300" ht="12.75">
      <c r="A300" t="s">
        <v>4</v>
      </c>
    </row>
    <row r="301" spans="1:4" ht="12.75">
      <c r="A301">
        <v>1</v>
      </c>
      <c r="B301" t="str">
        <f>"069200379"</f>
        <v>069200379</v>
      </c>
      <c r="C301" t="s">
        <v>366</v>
      </c>
      <c r="D301" t="s">
        <v>367</v>
      </c>
    </row>
    <row r="302" spans="1:4" ht="12.75">
      <c r="A302">
        <v>2</v>
      </c>
      <c r="B302" t="str">
        <f>"068201642"</f>
        <v>068201642</v>
      </c>
      <c r="C302" t="s">
        <v>368</v>
      </c>
      <c r="D302" t="s">
        <v>369</v>
      </c>
    </row>
    <row r="303" spans="1:4" ht="12.75">
      <c r="A303">
        <v>3</v>
      </c>
      <c r="B303" t="str">
        <f>"069300730"</f>
        <v>069300730</v>
      </c>
      <c r="C303" t="s">
        <v>370</v>
      </c>
      <c r="D303" t="s">
        <v>371</v>
      </c>
    </row>
    <row r="304" spans="1:4" ht="12.75">
      <c r="A304">
        <v>4</v>
      </c>
      <c r="B304" t="str">
        <f>"068101034"</f>
        <v>068101034</v>
      </c>
      <c r="C304" t="s">
        <v>372</v>
      </c>
      <c r="D304" t="s">
        <v>369</v>
      </c>
    </row>
    <row r="305" spans="1:4" ht="12.75">
      <c r="A305">
        <v>5</v>
      </c>
      <c r="B305" t="str">
        <f>"067800214"</f>
        <v>067800214</v>
      </c>
      <c r="C305" t="s">
        <v>373</v>
      </c>
      <c r="D305" t="s">
        <v>374</v>
      </c>
    </row>
    <row r="306" ht="12.75">
      <c r="A306" t="s">
        <v>9</v>
      </c>
    </row>
    <row r="307" spans="1:4" ht="12.75">
      <c r="A307">
        <v>1</v>
      </c>
      <c r="B307" t="str">
        <f>"162400504"</f>
        <v>162400504</v>
      </c>
      <c r="C307" t="s">
        <v>375</v>
      </c>
      <c r="D307" t="s">
        <v>369</v>
      </c>
    </row>
    <row r="308" spans="1:4" ht="12.75">
      <c r="A308">
        <v>2</v>
      </c>
      <c r="B308" t="str">
        <f>"067900108"</f>
        <v>067900108</v>
      </c>
      <c r="C308" t="s">
        <v>376</v>
      </c>
      <c r="D308" t="s">
        <v>377</v>
      </c>
    </row>
    <row r="309" spans="1:4" ht="12.75">
      <c r="A309">
        <v>3</v>
      </c>
      <c r="B309" t="str">
        <f>"067000601"</f>
        <v>067000601</v>
      </c>
      <c r="C309" t="s">
        <v>378</v>
      </c>
      <c r="D309" t="s">
        <v>379</v>
      </c>
    </row>
    <row r="310" spans="1:4" ht="12.75">
      <c r="A310">
        <v>4</v>
      </c>
      <c r="B310" t="str">
        <f>"067400770"</f>
        <v>067400770</v>
      </c>
      <c r="C310" t="s">
        <v>380</v>
      </c>
      <c r="D310" t="s">
        <v>381</v>
      </c>
    </row>
    <row r="311" spans="1:4" ht="12.75">
      <c r="A311">
        <v>5</v>
      </c>
      <c r="B311" t="str">
        <f>"068800307"</f>
        <v>068800307</v>
      </c>
      <c r="C311" t="s">
        <v>382</v>
      </c>
      <c r="D311" t="s">
        <v>383</v>
      </c>
    </row>
    <row r="313" ht="12.75">
      <c r="A313" t="s">
        <v>384</v>
      </c>
    </row>
    <row r="314" ht="12.75">
      <c r="A314" t="s">
        <v>385</v>
      </c>
    </row>
    <row r="315" ht="12.75">
      <c r="A315" t="s">
        <v>4</v>
      </c>
    </row>
    <row r="316" spans="1:4" ht="12.75">
      <c r="A316">
        <v>1</v>
      </c>
      <c r="B316" t="str">
        <f>"072400724"</f>
        <v>072400724</v>
      </c>
      <c r="C316" t="s">
        <v>386</v>
      </c>
      <c r="D316" t="s">
        <v>387</v>
      </c>
    </row>
    <row r="317" ht="12.75">
      <c r="A317" t="s">
        <v>9</v>
      </c>
    </row>
    <row r="318" spans="1:4" ht="12.75">
      <c r="A318">
        <v>1</v>
      </c>
      <c r="B318" t="str">
        <f>"164200392"</f>
        <v>164200392</v>
      </c>
      <c r="C318" t="s">
        <v>388</v>
      </c>
      <c r="D318" t="s">
        <v>387</v>
      </c>
    </row>
    <row r="320" ht="12.75">
      <c r="A320" t="s">
        <v>389</v>
      </c>
    </row>
    <row r="321" ht="12.75">
      <c r="A321" t="s">
        <v>390</v>
      </c>
    </row>
    <row r="322" ht="12.75">
      <c r="A322" t="s">
        <v>4</v>
      </c>
    </row>
    <row r="323" spans="1:4" ht="12.75">
      <c r="A323">
        <v>1</v>
      </c>
      <c r="B323" t="str">
        <f>"059802713"</f>
        <v>059802713</v>
      </c>
      <c r="C323" t="s">
        <v>391</v>
      </c>
      <c r="D323" t="s">
        <v>392</v>
      </c>
    </row>
    <row r="324" ht="12.75">
      <c r="A324" t="s">
        <v>9</v>
      </c>
    </row>
    <row r="325" spans="1:4" ht="12.75">
      <c r="A325">
        <v>1</v>
      </c>
      <c r="B325" t="str">
        <f>"060100957"</f>
        <v>060100957</v>
      </c>
      <c r="C325" t="s">
        <v>393</v>
      </c>
      <c r="D325" t="s">
        <v>394</v>
      </c>
    </row>
    <row r="327" ht="12.75">
      <c r="A327" t="s">
        <v>395</v>
      </c>
    </row>
    <row r="328" ht="12.75">
      <c r="A328" t="s">
        <v>396</v>
      </c>
    </row>
    <row r="329" ht="12.75">
      <c r="A329" t="s">
        <v>4</v>
      </c>
    </row>
    <row r="330" spans="1:4" ht="12.75">
      <c r="A330">
        <v>1</v>
      </c>
      <c r="B330" t="str">
        <f>"058501566"</f>
        <v>058501566</v>
      </c>
      <c r="C330" t="s">
        <v>397</v>
      </c>
      <c r="D330" t="s">
        <v>398</v>
      </c>
    </row>
    <row r="331" spans="1:4" ht="12.75">
      <c r="A331">
        <v>2</v>
      </c>
      <c r="B331" t="str">
        <f>"056700874"</f>
        <v>056700874</v>
      </c>
      <c r="C331" t="s">
        <v>399</v>
      </c>
      <c r="D331" t="s">
        <v>400</v>
      </c>
    </row>
    <row r="332" spans="1:4" ht="12.75">
      <c r="A332">
        <v>3</v>
      </c>
      <c r="B332" t="str">
        <f>"058600755"</f>
        <v>058600755</v>
      </c>
      <c r="C332" t="s">
        <v>401</v>
      </c>
      <c r="D332" t="s">
        <v>402</v>
      </c>
    </row>
    <row r="333" spans="1:4" ht="12.75">
      <c r="A333">
        <v>4</v>
      </c>
      <c r="B333" t="str">
        <f>"057000912"</f>
        <v>057000912</v>
      </c>
      <c r="C333" t="s">
        <v>403</v>
      </c>
      <c r="D333" t="s">
        <v>404</v>
      </c>
    </row>
    <row r="334" spans="1:4" ht="12.75">
      <c r="A334">
        <v>5</v>
      </c>
      <c r="B334" t="str">
        <f>"058001919"</f>
        <v>058001919</v>
      </c>
      <c r="C334" t="s">
        <v>405</v>
      </c>
      <c r="D334" t="s">
        <v>398</v>
      </c>
    </row>
    <row r="335" ht="12.75">
      <c r="A335" t="s">
        <v>9</v>
      </c>
    </row>
    <row r="336" spans="1:4" ht="12.75">
      <c r="A336">
        <v>1</v>
      </c>
      <c r="B336" t="str">
        <f>"058100528"</f>
        <v>058100528</v>
      </c>
      <c r="C336" t="s">
        <v>406</v>
      </c>
      <c r="D336" t="s">
        <v>398</v>
      </c>
    </row>
    <row r="337" spans="1:4" ht="12.75">
      <c r="A337">
        <v>2</v>
      </c>
      <c r="B337" t="str">
        <f>"056500491"</f>
        <v>056500491</v>
      </c>
      <c r="C337" t="s">
        <v>407</v>
      </c>
      <c r="D337" t="s">
        <v>408</v>
      </c>
    </row>
    <row r="338" spans="1:4" ht="12.75">
      <c r="A338">
        <v>3</v>
      </c>
      <c r="B338" t="str">
        <f>"058200509"</f>
        <v>058200509</v>
      </c>
      <c r="C338" t="s">
        <v>409</v>
      </c>
      <c r="D338" t="s">
        <v>398</v>
      </c>
    </row>
    <row r="339" spans="1:4" ht="12.75">
      <c r="A339">
        <v>4</v>
      </c>
      <c r="B339" t="str">
        <f>"158401486"</f>
        <v>158401486</v>
      </c>
      <c r="C339" t="s">
        <v>410</v>
      </c>
      <c r="D339" t="s">
        <v>398</v>
      </c>
    </row>
    <row r="340" spans="1:4" ht="12.75">
      <c r="A340">
        <v>5</v>
      </c>
      <c r="B340" t="str">
        <f>"057200217"</f>
        <v>057200217</v>
      </c>
      <c r="C340" t="s">
        <v>411</v>
      </c>
      <c r="D340" t="s">
        <v>412</v>
      </c>
    </row>
    <row r="342" ht="12.75">
      <c r="A342" t="s">
        <v>413</v>
      </c>
    </row>
    <row r="343" ht="12.75">
      <c r="A343" t="s">
        <v>414</v>
      </c>
    </row>
    <row r="344" ht="12.75">
      <c r="A344" t="s">
        <v>4</v>
      </c>
    </row>
    <row r="345" spans="1:4" ht="12.75">
      <c r="A345">
        <v>1</v>
      </c>
      <c r="B345" t="str">
        <f>"106100145"</f>
        <v>106100145</v>
      </c>
      <c r="C345" t="s">
        <v>415</v>
      </c>
      <c r="D345" t="s">
        <v>416</v>
      </c>
    </row>
    <row r="346" spans="1:4" ht="12.75">
      <c r="A346">
        <v>2</v>
      </c>
      <c r="B346" t="str">
        <f>"107601465"</f>
        <v>107601465</v>
      </c>
      <c r="C346" t="s">
        <v>417</v>
      </c>
      <c r="D346" t="s">
        <v>418</v>
      </c>
    </row>
    <row r="347" spans="1:4" ht="12.75">
      <c r="A347">
        <v>3</v>
      </c>
      <c r="B347" t="str">
        <f>"106800365"</f>
        <v>106800365</v>
      </c>
      <c r="C347" t="s">
        <v>419</v>
      </c>
      <c r="D347" t="s">
        <v>420</v>
      </c>
    </row>
    <row r="348" spans="1:4" ht="12.75">
      <c r="A348">
        <v>4</v>
      </c>
      <c r="B348" t="str">
        <f>"181407666"</f>
        <v>181407666</v>
      </c>
      <c r="C348" t="s">
        <v>421</v>
      </c>
      <c r="D348" t="s">
        <v>420</v>
      </c>
    </row>
    <row r="349" ht="12.75">
      <c r="A349" t="s">
        <v>9</v>
      </c>
    </row>
    <row r="350" spans="1:4" ht="12.75">
      <c r="A350">
        <v>1</v>
      </c>
      <c r="B350" t="str">
        <f>"106702779"</f>
        <v>106702779</v>
      </c>
      <c r="C350" t="s">
        <v>422</v>
      </c>
      <c r="D350" t="s">
        <v>420</v>
      </c>
    </row>
    <row r="351" spans="1:4" ht="12.75">
      <c r="A351">
        <v>2</v>
      </c>
      <c r="B351" t="str">
        <f>"106501919"</f>
        <v>106501919</v>
      </c>
      <c r="C351" t="s">
        <v>423</v>
      </c>
      <c r="D351" t="s">
        <v>420</v>
      </c>
    </row>
    <row r="352" spans="1:4" ht="12.75">
      <c r="A352">
        <v>3</v>
      </c>
      <c r="B352" t="str">
        <f>"181500218"</f>
        <v>181500218</v>
      </c>
      <c r="C352" t="s">
        <v>424</v>
      </c>
      <c r="D352" t="s">
        <v>425</v>
      </c>
    </row>
    <row r="353" spans="1:4" ht="12.75">
      <c r="A353">
        <v>4</v>
      </c>
      <c r="B353" t="str">
        <f>"107504815"</f>
        <v>107504815</v>
      </c>
      <c r="C353" t="s">
        <v>426</v>
      </c>
      <c r="D353" t="s">
        <v>418</v>
      </c>
    </row>
    <row r="355" ht="12.75">
      <c r="A355" t="s">
        <v>427</v>
      </c>
    </row>
    <row r="356" ht="12.75">
      <c r="A356" t="s">
        <v>428</v>
      </c>
    </row>
    <row r="357" ht="12.75">
      <c r="A357" t="s">
        <v>4</v>
      </c>
    </row>
    <row r="358" spans="1:4" ht="12.75">
      <c r="A358">
        <v>1</v>
      </c>
      <c r="B358" t="str">
        <f>"122213084"</f>
        <v>122213084</v>
      </c>
      <c r="C358" t="s">
        <v>429</v>
      </c>
      <c r="D358" t="s">
        <v>430</v>
      </c>
    </row>
    <row r="359" spans="1:4" ht="12.75">
      <c r="A359">
        <v>2</v>
      </c>
      <c r="B359" t="str">
        <f>"122400552"</f>
        <v>122400552</v>
      </c>
      <c r="C359" t="s">
        <v>431</v>
      </c>
      <c r="D359" t="s">
        <v>430</v>
      </c>
    </row>
    <row r="360" spans="1:4" ht="12.75">
      <c r="A360">
        <v>3</v>
      </c>
      <c r="B360" t="str">
        <f>"121204214"</f>
        <v>121204214</v>
      </c>
      <c r="C360" t="s">
        <v>432</v>
      </c>
      <c r="D360" t="s">
        <v>433</v>
      </c>
    </row>
    <row r="361" spans="1:4" ht="12.75">
      <c r="A361">
        <v>4</v>
      </c>
      <c r="B361" t="str">
        <f>"122700872"</f>
        <v>122700872</v>
      </c>
      <c r="C361" t="s">
        <v>434</v>
      </c>
      <c r="D361" t="s">
        <v>430</v>
      </c>
    </row>
    <row r="362" spans="1:4" ht="12.75">
      <c r="A362">
        <v>5</v>
      </c>
      <c r="B362" t="str">
        <f>"123402203"</f>
        <v>123402203</v>
      </c>
      <c r="C362" t="s">
        <v>435</v>
      </c>
      <c r="D362" t="s">
        <v>436</v>
      </c>
    </row>
    <row r="363" spans="1:4" ht="12.75">
      <c r="A363">
        <v>6</v>
      </c>
      <c r="B363" t="str">
        <f>"122901118"</f>
        <v>122901118</v>
      </c>
      <c r="C363" t="s">
        <v>437</v>
      </c>
      <c r="D363" t="s">
        <v>438</v>
      </c>
    </row>
    <row r="364" ht="12.75">
      <c r="A364" t="s">
        <v>9</v>
      </c>
    </row>
    <row r="365" spans="1:4" ht="12.75">
      <c r="A365">
        <v>1</v>
      </c>
      <c r="B365" t="str">
        <f>"188600517"</f>
        <v>188600517</v>
      </c>
      <c r="C365" t="s">
        <v>439</v>
      </c>
      <c r="D365" t="s">
        <v>430</v>
      </c>
    </row>
    <row r="366" spans="1:4" ht="12.75">
      <c r="A366">
        <v>2</v>
      </c>
      <c r="B366" t="str">
        <f>"122102285"</f>
        <v>122102285</v>
      </c>
      <c r="C366" t="s">
        <v>91</v>
      </c>
      <c r="D366" t="s">
        <v>430</v>
      </c>
    </row>
    <row r="367" spans="1:4" ht="12.75">
      <c r="A367">
        <v>3</v>
      </c>
      <c r="B367" t="str">
        <f>"121100487"</f>
        <v>121100487</v>
      </c>
      <c r="C367" t="s">
        <v>440</v>
      </c>
      <c r="D367" t="s">
        <v>441</v>
      </c>
    </row>
    <row r="368" spans="1:4" ht="12.75">
      <c r="A368">
        <v>4</v>
      </c>
      <c r="B368" t="str">
        <f>"122611447"</f>
        <v>122611447</v>
      </c>
      <c r="C368" t="s">
        <v>442</v>
      </c>
      <c r="D368" t="s">
        <v>430</v>
      </c>
    </row>
    <row r="369" spans="1:4" ht="12.75">
      <c r="A369">
        <v>5</v>
      </c>
      <c r="B369" t="str">
        <f>"121700760"</f>
        <v>121700760</v>
      </c>
      <c r="C369" t="s">
        <v>443</v>
      </c>
      <c r="D369" t="s">
        <v>430</v>
      </c>
    </row>
    <row r="370" spans="1:4" ht="12.75">
      <c r="A370">
        <v>6</v>
      </c>
      <c r="B370" t="str">
        <f>"122001790"</f>
        <v>122001790</v>
      </c>
      <c r="C370" t="s">
        <v>444</v>
      </c>
      <c r="D370" t="s">
        <v>430</v>
      </c>
    </row>
    <row r="372" ht="12.75">
      <c r="A372" t="s">
        <v>445</v>
      </c>
    </row>
    <row r="373" ht="12.75">
      <c r="A373" t="s">
        <v>446</v>
      </c>
    </row>
    <row r="374" ht="12.75">
      <c r="A374" t="s">
        <v>4</v>
      </c>
    </row>
    <row r="375" spans="1:4" ht="12.75">
      <c r="A375">
        <v>1</v>
      </c>
      <c r="B375" t="str">
        <f>"085500456"</f>
        <v>085500456</v>
      </c>
      <c r="C375" t="s">
        <v>447</v>
      </c>
      <c r="D375" t="s">
        <v>448</v>
      </c>
    </row>
    <row r="376" ht="12.75">
      <c r="A376" t="s">
        <v>9</v>
      </c>
    </row>
    <row r="377" spans="1:4" ht="12.75">
      <c r="A377">
        <v>1</v>
      </c>
      <c r="B377" t="str">
        <f>"085601259"</f>
        <v>085601259</v>
      </c>
      <c r="C377" t="s">
        <v>449</v>
      </c>
      <c r="D377" t="s">
        <v>448</v>
      </c>
    </row>
    <row r="379" ht="12.75">
      <c r="A379" t="s">
        <v>450</v>
      </c>
    </row>
    <row r="380" ht="12.75">
      <c r="A380" t="s">
        <v>451</v>
      </c>
    </row>
    <row r="381" ht="12.75">
      <c r="A381" t="s">
        <v>4</v>
      </c>
    </row>
    <row r="382" spans="1:4" ht="12.75">
      <c r="A382">
        <v>1</v>
      </c>
      <c r="B382" t="str">
        <f>"101402137"</f>
        <v>101402137</v>
      </c>
      <c r="C382" t="s">
        <v>452</v>
      </c>
      <c r="D382" t="s">
        <v>70</v>
      </c>
    </row>
    <row r="383" spans="1:4" ht="12.75">
      <c r="A383">
        <v>2</v>
      </c>
      <c r="B383" t="str">
        <f>"099602078"</f>
        <v>099602078</v>
      </c>
      <c r="C383" t="s">
        <v>453</v>
      </c>
      <c r="D383" t="s">
        <v>16</v>
      </c>
    </row>
    <row r="384" spans="1:4" ht="12.75">
      <c r="A384">
        <v>3</v>
      </c>
      <c r="B384" t="str">
        <f>"103201911"</f>
        <v>103201911</v>
      </c>
      <c r="C384" t="s">
        <v>454</v>
      </c>
      <c r="D384" t="s">
        <v>455</v>
      </c>
    </row>
    <row r="385" spans="1:4" ht="12.75">
      <c r="A385">
        <v>4</v>
      </c>
      <c r="B385" t="str">
        <f>"095100729"</f>
        <v>095100729</v>
      </c>
      <c r="C385" t="s">
        <v>456</v>
      </c>
      <c r="D385" t="s">
        <v>16</v>
      </c>
    </row>
    <row r="386" spans="1:4" ht="12.75">
      <c r="A386">
        <v>5</v>
      </c>
      <c r="B386" t="str">
        <f>"101000216"</f>
        <v>101000216</v>
      </c>
      <c r="C386" t="s">
        <v>457</v>
      </c>
      <c r="D386" t="s">
        <v>458</v>
      </c>
    </row>
    <row r="387" spans="1:4" ht="12.75">
      <c r="A387">
        <v>6</v>
      </c>
      <c r="B387" t="str">
        <f>"095800110"</f>
        <v>095800110</v>
      </c>
      <c r="C387" t="s">
        <v>459</v>
      </c>
      <c r="D387" t="s">
        <v>16</v>
      </c>
    </row>
    <row r="388" spans="1:4" ht="12.75">
      <c r="A388">
        <v>7</v>
      </c>
      <c r="B388" t="str">
        <f>"096600527"</f>
        <v>096600527</v>
      </c>
      <c r="C388" t="s">
        <v>460</v>
      </c>
      <c r="D388" t="s">
        <v>16</v>
      </c>
    </row>
    <row r="389" spans="1:4" ht="12.75">
      <c r="A389">
        <v>8</v>
      </c>
      <c r="B389" t="str">
        <f>"100902469"</f>
        <v>100902469</v>
      </c>
      <c r="C389" t="s">
        <v>461</v>
      </c>
      <c r="D389" t="s">
        <v>462</v>
      </c>
    </row>
    <row r="390" spans="1:4" ht="12.75">
      <c r="A390">
        <v>9</v>
      </c>
      <c r="B390" t="str">
        <f>"094201044"</f>
        <v>094201044</v>
      </c>
      <c r="C390" t="s">
        <v>463</v>
      </c>
      <c r="D390" t="s">
        <v>16</v>
      </c>
    </row>
    <row r="391" spans="1:4" ht="12.75">
      <c r="A391">
        <v>10</v>
      </c>
      <c r="B391" t="str">
        <f>"100300365"</f>
        <v>100300365</v>
      </c>
      <c r="C391" t="s">
        <v>464</v>
      </c>
      <c r="D391" t="s">
        <v>465</v>
      </c>
    </row>
    <row r="392" spans="1:4" ht="12.75">
      <c r="A392">
        <v>11</v>
      </c>
      <c r="B392" t="str">
        <f>"099802473"</f>
        <v>099802473</v>
      </c>
      <c r="C392" t="s">
        <v>466</v>
      </c>
      <c r="D392" t="s">
        <v>467</v>
      </c>
    </row>
    <row r="393" spans="1:4" ht="12.75">
      <c r="A393">
        <v>12</v>
      </c>
      <c r="B393" t="str">
        <f>"095300421"</f>
        <v>095300421</v>
      </c>
      <c r="C393" t="s">
        <v>468</v>
      </c>
      <c r="D393" t="s">
        <v>16</v>
      </c>
    </row>
    <row r="394" spans="1:4" ht="12.75">
      <c r="A394">
        <v>13</v>
      </c>
      <c r="B394" t="str">
        <f>"100102227"</f>
        <v>100102227</v>
      </c>
      <c r="C394" t="s">
        <v>469</v>
      </c>
      <c r="D394" t="s">
        <v>470</v>
      </c>
    </row>
    <row r="395" spans="1:4" ht="12.75">
      <c r="A395">
        <v>14</v>
      </c>
      <c r="B395" t="str">
        <f>"099502656"</f>
        <v>099502656</v>
      </c>
      <c r="C395" t="s">
        <v>471</v>
      </c>
      <c r="D395" t="s">
        <v>472</v>
      </c>
    </row>
    <row r="396" ht="12.75">
      <c r="A396" t="s">
        <v>9</v>
      </c>
    </row>
    <row r="397" spans="1:4" ht="12.75">
      <c r="A397">
        <v>1</v>
      </c>
      <c r="B397" t="str">
        <f>"100501493"</f>
        <v>100501493</v>
      </c>
      <c r="C397" t="s">
        <v>473</v>
      </c>
      <c r="D397" t="s">
        <v>465</v>
      </c>
    </row>
    <row r="398" spans="1:4" ht="12.75">
      <c r="A398">
        <v>2</v>
      </c>
      <c r="B398" t="str">
        <f>"178000407"</f>
        <v>178000407</v>
      </c>
      <c r="C398" t="s">
        <v>474</v>
      </c>
      <c r="D398" t="s">
        <v>467</v>
      </c>
    </row>
    <row r="399" spans="1:4" ht="12.75">
      <c r="A399">
        <v>3</v>
      </c>
      <c r="B399" t="str">
        <f>"093300863"</f>
        <v>093300863</v>
      </c>
      <c r="C399" t="s">
        <v>475</v>
      </c>
      <c r="D399" t="s">
        <v>16</v>
      </c>
    </row>
    <row r="400" spans="1:4" ht="12.75">
      <c r="A400">
        <v>4</v>
      </c>
      <c r="B400" t="str">
        <f>"093200165"</f>
        <v>093200165</v>
      </c>
      <c r="C400" t="s">
        <v>476</v>
      </c>
      <c r="D400" t="s">
        <v>16</v>
      </c>
    </row>
    <row r="401" spans="1:4" ht="12.75">
      <c r="A401">
        <v>5</v>
      </c>
      <c r="B401" t="str">
        <f>"098400571"</f>
        <v>098400571</v>
      </c>
      <c r="C401" t="s">
        <v>477</v>
      </c>
      <c r="D401" t="s">
        <v>16</v>
      </c>
    </row>
    <row r="402" spans="1:4" ht="12.75">
      <c r="A402">
        <v>6</v>
      </c>
      <c r="B402" t="str">
        <f>"177506204"</f>
        <v>177506204</v>
      </c>
      <c r="C402" t="s">
        <v>478</v>
      </c>
      <c r="D402" t="s">
        <v>16</v>
      </c>
    </row>
    <row r="403" spans="1:4" ht="12.75">
      <c r="A403">
        <v>7</v>
      </c>
      <c r="B403" t="str">
        <f>"097502327"</f>
        <v>097502327</v>
      </c>
      <c r="C403" t="s">
        <v>479</v>
      </c>
      <c r="D403" t="s">
        <v>480</v>
      </c>
    </row>
    <row r="404" spans="1:4" ht="12.75">
      <c r="A404">
        <v>8</v>
      </c>
      <c r="B404" t="str">
        <f>"097801235"</f>
        <v>097801235</v>
      </c>
      <c r="C404" t="s">
        <v>481</v>
      </c>
      <c r="D404" t="s">
        <v>480</v>
      </c>
    </row>
    <row r="405" spans="1:4" ht="12.75">
      <c r="A405">
        <v>9</v>
      </c>
      <c r="B405" t="str">
        <f>"097000558"</f>
        <v>097000558</v>
      </c>
      <c r="C405" t="s">
        <v>482</v>
      </c>
      <c r="D405" t="s">
        <v>16</v>
      </c>
    </row>
    <row r="406" spans="1:4" ht="12.75">
      <c r="A406">
        <v>10</v>
      </c>
      <c r="B406" t="str">
        <f>"100800812"</f>
        <v>100800812</v>
      </c>
      <c r="C406" t="s">
        <v>483</v>
      </c>
      <c r="D406" t="s">
        <v>462</v>
      </c>
    </row>
    <row r="407" spans="1:4" ht="12.75">
      <c r="A407">
        <v>11</v>
      </c>
      <c r="B407" t="str">
        <f>"101100555"</f>
        <v>101100555</v>
      </c>
      <c r="C407" t="s">
        <v>484</v>
      </c>
      <c r="D407" t="s">
        <v>458</v>
      </c>
    </row>
    <row r="408" spans="1:4" ht="12.75">
      <c r="A408">
        <v>12</v>
      </c>
      <c r="B408" t="str">
        <f>"099200766"</f>
        <v>099200766</v>
      </c>
      <c r="C408" t="s">
        <v>485</v>
      </c>
      <c r="D408" t="s">
        <v>16</v>
      </c>
    </row>
    <row r="409" spans="1:4" ht="12.75">
      <c r="A409">
        <v>13</v>
      </c>
      <c r="B409" t="str">
        <f>"094901931"</f>
        <v>094901931</v>
      </c>
      <c r="C409" t="s">
        <v>486</v>
      </c>
      <c r="D409" t="s">
        <v>16</v>
      </c>
    </row>
    <row r="410" spans="1:4" ht="12.75">
      <c r="A410">
        <v>14</v>
      </c>
      <c r="B410" t="str">
        <f>"103100592"</f>
        <v>103100592</v>
      </c>
      <c r="C410" t="s">
        <v>487</v>
      </c>
      <c r="D410" t="s">
        <v>488</v>
      </c>
    </row>
    <row r="412" ht="12.75">
      <c r="A412" t="s">
        <v>489</v>
      </c>
    </row>
    <row r="413" ht="12.75">
      <c r="A413" t="s">
        <v>490</v>
      </c>
    </row>
    <row r="414" ht="12.75">
      <c r="A414" t="s">
        <v>4</v>
      </c>
    </row>
    <row r="415" spans="1:4" ht="12.75">
      <c r="A415">
        <v>1</v>
      </c>
      <c r="B415" t="str">
        <f>"210200173"</f>
        <v>210200173</v>
      </c>
      <c r="C415" t="s">
        <v>491</v>
      </c>
      <c r="D415" t="s">
        <v>492</v>
      </c>
    </row>
    <row r="416" spans="1:4" ht="12.75">
      <c r="A416">
        <v>2</v>
      </c>
      <c r="B416" t="str">
        <f>"101900232"</f>
        <v>101900232</v>
      </c>
      <c r="C416" t="s">
        <v>493</v>
      </c>
      <c r="D416" t="s">
        <v>25</v>
      </c>
    </row>
    <row r="417" spans="1:4" ht="12.75">
      <c r="A417">
        <v>3</v>
      </c>
      <c r="B417" t="str">
        <f>"104600430"</f>
        <v>104600430</v>
      </c>
      <c r="C417" t="s">
        <v>494</v>
      </c>
      <c r="D417" t="s">
        <v>495</v>
      </c>
    </row>
    <row r="418" spans="1:4" ht="12.75">
      <c r="A418">
        <v>4</v>
      </c>
      <c r="B418" t="str">
        <f>"099101945"</f>
        <v>099101945</v>
      </c>
      <c r="C418" t="s">
        <v>496</v>
      </c>
      <c r="D418" t="s">
        <v>16</v>
      </c>
    </row>
    <row r="419" spans="1:4" ht="12.75">
      <c r="A419">
        <v>5</v>
      </c>
      <c r="B419" t="str">
        <f>"098700294"</f>
        <v>098700294</v>
      </c>
      <c r="C419" t="s">
        <v>497</v>
      </c>
      <c r="D419" t="s">
        <v>16</v>
      </c>
    </row>
    <row r="420" ht="12.75">
      <c r="A420" t="s">
        <v>9</v>
      </c>
    </row>
    <row r="421" spans="1:4" ht="12.75">
      <c r="A421">
        <v>1</v>
      </c>
      <c r="B421" t="str">
        <f>"179900463"</f>
        <v>179900463</v>
      </c>
      <c r="C421" t="s">
        <v>498</v>
      </c>
      <c r="D421" t="s">
        <v>499</v>
      </c>
    </row>
    <row r="422" spans="1:4" ht="12.75">
      <c r="A422">
        <v>2</v>
      </c>
      <c r="B422" t="str">
        <f>"219700833"</f>
        <v>219700833</v>
      </c>
      <c r="C422" t="s">
        <v>500</v>
      </c>
      <c r="D422" t="s">
        <v>25</v>
      </c>
    </row>
    <row r="423" spans="1:4" ht="12.75">
      <c r="A423">
        <v>3</v>
      </c>
      <c r="B423" t="str">
        <f>"101800793"</f>
        <v>101800793</v>
      </c>
      <c r="C423" t="s">
        <v>24</v>
      </c>
      <c r="D423" t="s">
        <v>25</v>
      </c>
    </row>
    <row r="424" spans="1:4" ht="12.75">
      <c r="A424">
        <v>4</v>
      </c>
      <c r="B424" t="str">
        <f>"101500176"</f>
        <v>101500176</v>
      </c>
      <c r="C424" t="s">
        <v>501</v>
      </c>
      <c r="D424" t="s">
        <v>502</v>
      </c>
    </row>
    <row r="425" spans="1:4" ht="12.75">
      <c r="A425">
        <v>5</v>
      </c>
      <c r="B425" t="str">
        <f>"103900502"</f>
        <v>103900502</v>
      </c>
      <c r="C425" t="s">
        <v>503</v>
      </c>
      <c r="D425" t="s">
        <v>504</v>
      </c>
    </row>
    <row r="427" ht="12.75">
      <c r="A427" t="s">
        <v>505</v>
      </c>
    </row>
    <row r="428" ht="12.75">
      <c r="A428" t="s">
        <v>506</v>
      </c>
    </row>
    <row r="429" ht="12.75">
      <c r="A429" t="s">
        <v>4</v>
      </c>
    </row>
    <row r="430" spans="1:4" ht="12.75">
      <c r="A430">
        <v>1</v>
      </c>
      <c r="B430" t="str">
        <f>"084500311"</f>
        <v>084500311</v>
      </c>
      <c r="C430" t="s">
        <v>507</v>
      </c>
      <c r="D430" t="s">
        <v>508</v>
      </c>
    </row>
    <row r="431" spans="1:4" ht="12.75">
      <c r="A431">
        <v>2</v>
      </c>
      <c r="B431" t="str">
        <f>"084400872"</f>
        <v>084400872</v>
      </c>
      <c r="C431" t="s">
        <v>509</v>
      </c>
      <c r="D431" t="s">
        <v>510</v>
      </c>
    </row>
    <row r="432" spans="1:4" ht="12.75">
      <c r="A432">
        <v>3</v>
      </c>
      <c r="B432" t="str">
        <f>"085002153"</f>
        <v>085002153</v>
      </c>
      <c r="C432" t="s">
        <v>511</v>
      </c>
      <c r="D432" t="s">
        <v>508</v>
      </c>
    </row>
    <row r="433" spans="1:4" ht="12.75">
      <c r="A433">
        <v>4</v>
      </c>
      <c r="B433" t="str">
        <f>"085300732"</f>
        <v>085300732</v>
      </c>
      <c r="C433" t="s">
        <v>512</v>
      </c>
      <c r="D433" t="s">
        <v>513</v>
      </c>
    </row>
    <row r="434" ht="12.75">
      <c r="A434" t="s">
        <v>9</v>
      </c>
    </row>
    <row r="435" spans="1:4" ht="12.75">
      <c r="A435">
        <v>1</v>
      </c>
      <c r="B435" t="str">
        <f>"084704060"</f>
        <v>084704060</v>
      </c>
      <c r="C435" t="s">
        <v>514</v>
      </c>
      <c r="D435" t="s">
        <v>508</v>
      </c>
    </row>
    <row r="436" spans="1:4" ht="12.75">
      <c r="A436">
        <v>2</v>
      </c>
      <c r="B436" t="str">
        <f>"084300263"</f>
        <v>084300263</v>
      </c>
      <c r="C436" t="s">
        <v>515</v>
      </c>
      <c r="D436" t="s">
        <v>508</v>
      </c>
    </row>
    <row r="437" spans="1:4" ht="12.75">
      <c r="A437">
        <v>3</v>
      </c>
      <c r="B437" t="str">
        <f>"084101581"</f>
        <v>084101581</v>
      </c>
      <c r="C437" t="s">
        <v>516</v>
      </c>
      <c r="D437" t="s">
        <v>508</v>
      </c>
    </row>
    <row r="438" spans="1:4" ht="12.75">
      <c r="A438">
        <v>4</v>
      </c>
      <c r="B438" t="str">
        <f>"083200149"</f>
        <v>083200149</v>
      </c>
      <c r="C438" t="s">
        <v>517</v>
      </c>
      <c r="D438" t="s">
        <v>518</v>
      </c>
    </row>
    <row r="440" ht="12.75">
      <c r="A440" t="s">
        <v>519</v>
      </c>
    </row>
    <row r="441" ht="12.75">
      <c r="A441" t="s">
        <v>520</v>
      </c>
    </row>
    <row r="442" ht="12.75">
      <c r="A442" t="s">
        <v>4</v>
      </c>
    </row>
    <row r="443" spans="1:4" ht="12.75">
      <c r="A443">
        <v>1</v>
      </c>
      <c r="B443" t="str">
        <f>"184800811"</f>
        <v>184800811</v>
      </c>
      <c r="C443" t="s">
        <v>521</v>
      </c>
      <c r="D443" t="s">
        <v>522</v>
      </c>
    </row>
    <row r="444" spans="1:4" ht="12.75">
      <c r="A444">
        <v>2</v>
      </c>
      <c r="B444" t="str">
        <f>"114400609"</f>
        <v>114400609</v>
      </c>
      <c r="C444" t="s">
        <v>523</v>
      </c>
      <c r="D444" t="s">
        <v>524</v>
      </c>
    </row>
    <row r="445" spans="1:4" ht="12.75">
      <c r="A445">
        <v>3</v>
      </c>
      <c r="B445" t="str">
        <f>"185307113"</f>
        <v>185307113</v>
      </c>
      <c r="C445" t="s">
        <v>525</v>
      </c>
      <c r="D445" t="s">
        <v>522</v>
      </c>
    </row>
    <row r="446" spans="1:4" ht="12.75">
      <c r="A446">
        <v>4</v>
      </c>
      <c r="B446" t="str">
        <f>"114501307"</f>
        <v>114501307</v>
      </c>
      <c r="C446" t="s">
        <v>526</v>
      </c>
      <c r="D446" t="s">
        <v>522</v>
      </c>
    </row>
    <row r="447" ht="12.75">
      <c r="A447" t="s">
        <v>9</v>
      </c>
    </row>
    <row r="448" spans="1:4" ht="12.75">
      <c r="A448">
        <v>1</v>
      </c>
      <c r="B448" t="str">
        <f>"114601565"</f>
        <v>114601565</v>
      </c>
      <c r="C448" t="s">
        <v>527</v>
      </c>
      <c r="D448" t="s">
        <v>522</v>
      </c>
    </row>
    <row r="449" spans="1:4" ht="12.75">
      <c r="A449">
        <v>2</v>
      </c>
      <c r="B449" t="str">
        <f>"114901482"</f>
        <v>114901482</v>
      </c>
      <c r="C449" t="s">
        <v>528</v>
      </c>
      <c r="D449" t="s">
        <v>522</v>
      </c>
    </row>
    <row r="450" spans="1:4" ht="12.75">
      <c r="A450">
        <v>3</v>
      </c>
      <c r="B450" t="str">
        <f>"185102960"</f>
        <v>185102960</v>
      </c>
      <c r="C450" t="s">
        <v>529</v>
      </c>
      <c r="D450" t="s">
        <v>522</v>
      </c>
    </row>
    <row r="451" spans="1:4" ht="12.75">
      <c r="A451">
        <v>4</v>
      </c>
      <c r="B451" t="str">
        <f>"114801052"</f>
        <v>114801052</v>
      </c>
      <c r="C451" t="s">
        <v>530</v>
      </c>
      <c r="D451" t="s">
        <v>522</v>
      </c>
    </row>
    <row r="453" ht="12.75">
      <c r="A453" t="s">
        <v>531</v>
      </c>
    </row>
    <row r="454" ht="12.75">
      <c r="A454" t="s">
        <v>532</v>
      </c>
    </row>
    <row r="455" ht="12.75">
      <c r="A455" t="s">
        <v>4</v>
      </c>
    </row>
    <row r="456" spans="1:4" ht="12.75">
      <c r="A456">
        <v>1</v>
      </c>
      <c r="B456" t="str">
        <f>"082000473"</f>
        <v>082000473</v>
      </c>
      <c r="C456" t="s">
        <v>533</v>
      </c>
      <c r="D456" t="s">
        <v>534</v>
      </c>
    </row>
    <row r="457" spans="1:4" ht="12.75">
      <c r="A457">
        <v>2</v>
      </c>
      <c r="B457" t="str">
        <f>"169900415"</f>
        <v>169900415</v>
      </c>
      <c r="C457" t="s">
        <v>535</v>
      </c>
      <c r="D457" t="s">
        <v>536</v>
      </c>
    </row>
    <row r="458" spans="1:4" ht="12.75">
      <c r="A458">
        <v>3</v>
      </c>
      <c r="B458" t="str">
        <f>"081301559"</f>
        <v>081301559</v>
      </c>
      <c r="C458" t="s">
        <v>537</v>
      </c>
      <c r="D458" t="s">
        <v>538</v>
      </c>
    </row>
    <row r="459" spans="1:4" ht="12.75">
      <c r="A459">
        <v>4</v>
      </c>
      <c r="B459" t="str">
        <f>"083001495"</f>
        <v>083001495</v>
      </c>
      <c r="C459" t="s">
        <v>539</v>
      </c>
      <c r="D459" t="s">
        <v>536</v>
      </c>
    </row>
    <row r="460" ht="12.75">
      <c r="A460" t="s">
        <v>9</v>
      </c>
    </row>
    <row r="461" spans="1:4" ht="12.75">
      <c r="A461">
        <v>1</v>
      </c>
      <c r="B461" t="str">
        <f>"082700859"</f>
        <v>082700859</v>
      </c>
      <c r="C461" t="s">
        <v>540</v>
      </c>
      <c r="D461" t="s">
        <v>541</v>
      </c>
    </row>
    <row r="462" spans="1:4" ht="12.75">
      <c r="A462">
        <v>2</v>
      </c>
      <c r="B462" t="str">
        <f>"081800189"</f>
        <v>081800189</v>
      </c>
      <c r="C462" t="s">
        <v>542</v>
      </c>
      <c r="D462" t="s">
        <v>534</v>
      </c>
    </row>
    <row r="463" spans="1:4" ht="12.75">
      <c r="A463">
        <v>3</v>
      </c>
      <c r="B463" t="str">
        <f>"082201464"</f>
        <v>082201464</v>
      </c>
      <c r="C463" t="s">
        <v>543</v>
      </c>
      <c r="D463" t="s">
        <v>534</v>
      </c>
    </row>
    <row r="464" spans="1:4" ht="12.75">
      <c r="A464">
        <v>4</v>
      </c>
      <c r="B464" t="str">
        <f>"081600588"</f>
        <v>081600588</v>
      </c>
      <c r="C464" t="s">
        <v>544</v>
      </c>
      <c r="D464" t="s">
        <v>545</v>
      </c>
    </row>
    <row r="466" ht="12.75">
      <c r="A466" t="s">
        <v>546</v>
      </c>
    </row>
    <row r="467" ht="12.75">
      <c r="A467" t="s">
        <v>547</v>
      </c>
    </row>
    <row r="468" ht="12.75">
      <c r="A468" t="s">
        <v>4</v>
      </c>
    </row>
    <row r="469" spans="1:4" ht="12.75">
      <c r="A469">
        <v>1</v>
      </c>
      <c r="B469" t="str">
        <f>"092302982"</f>
        <v>092302982</v>
      </c>
      <c r="C469" t="s">
        <v>548</v>
      </c>
      <c r="D469" t="s">
        <v>549</v>
      </c>
    </row>
    <row r="470" spans="1:4" ht="12.75">
      <c r="A470">
        <v>2</v>
      </c>
      <c r="B470" t="str">
        <f>"091900349"</f>
        <v>091900349</v>
      </c>
      <c r="C470" t="s">
        <v>550</v>
      </c>
      <c r="D470" t="s">
        <v>551</v>
      </c>
    </row>
    <row r="471" ht="12.75">
      <c r="A471" t="s">
        <v>9</v>
      </c>
    </row>
    <row r="472" spans="1:4" ht="12.75">
      <c r="A472">
        <v>1</v>
      </c>
      <c r="B472" t="str">
        <f>"092001875"</f>
        <v>092001875</v>
      </c>
      <c r="C472" t="s">
        <v>552</v>
      </c>
      <c r="D472" t="s">
        <v>551</v>
      </c>
    </row>
    <row r="473" spans="1:4" ht="12.75">
      <c r="A473">
        <v>2</v>
      </c>
      <c r="B473" t="str">
        <f>"174400312"</f>
        <v>174400312</v>
      </c>
      <c r="C473" t="s">
        <v>553</v>
      </c>
      <c r="D473" t="s">
        <v>551</v>
      </c>
    </row>
    <row r="475" ht="12.75">
      <c r="A475" t="s">
        <v>554</v>
      </c>
    </row>
    <row r="476" ht="12.75">
      <c r="A476" t="s">
        <v>555</v>
      </c>
    </row>
    <row r="477" ht="12.75">
      <c r="A477" t="s">
        <v>4</v>
      </c>
    </row>
    <row r="478" spans="1:4" ht="12.75">
      <c r="A478">
        <v>1</v>
      </c>
      <c r="B478" t="str">
        <f>"089100500"</f>
        <v>089100500</v>
      </c>
      <c r="C478" t="s">
        <v>556</v>
      </c>
      <c r="D478" t="s">
        <v>557</v>
      </c>
    </row>
    <row r="479" spans="1:4" ht="12.75">
      <c r="A479">
        <v>2</v>
      </c>
      <c r="B479" t="str">
        <f>"088804066"</f>
        <v>088804066</v>
      </c>
      <c r="C479" t="s">
        <v>558</v>
      </c>
      <c r="D479" t="s">
        <v>557</v>
      </c>
    </row>
    <row r="480" spans="1:4" ht="12.75">
      <c r="A480">
        <v>3</v>
      </c>
      <c r="B480" t="str">
        <f>"088901070"</f>
        <v>088901070</v>
      </c>
      <c r="C480" t="s">
        <v>559</v>
      </c>
      <c r="D480" t="s">
        <v>557</v>
      </c>
    </row>
    <row r="481" ht="12.75">
      <c r="A481" t="s">
        <v>9</v>
      </c>
    </row>
    <row r="482" spans="1:4" ht="12.75">
      <c r="A482">
        <v>1</v>
      </c>
      <c r="B482" t="str">
        <f>"089000244"</f>
        <v>089000244</v>
      </c>
      <c r="C482" t="s">
        <v>560</v>
      </c>
      <c r="D482" t="s">
        <v>557</v>
      </c>
    </row>
    <row r="483" spans="1:4" ht="12.75">
      <c r="A483">
        <v>2</v>
      </c>
      <c r="B483" t="str">
        <f>"089200231"</f>
        <v>089200231</v>
      </c>
      <c r="C483" t="s">
        <v>561</v>
      </c>
      <c r="D483" t="s">
        <v>557</v>
      </c>
    </row>
    <row r="484" spans="1:4" ht="12.75">
      <c r="A484">
        <v>3</v>
      </c>
      <c r="B484" t="str">
        <f>"088700632"</f>
        <v>088700632</v>
      </c>
      <c r="C484" t="s">
        <v>562</v>
      </c>
      <c r="D484" t="s">
        <v>563</v>
      </c>
    </row>
    <row r="486" ht="12.75">
      <c r="A486" t="s">
        <v>564</v>
      </c>
    </row>
    <row r="487" ht="12.75">
      <c r="A487" t="s">
        <v>565</v>
      </c>
    </row>
    <row r="488" ht="12.75">
      <c r="A488" t="s">
        <v>4</v>
      </c>
    </row>
    <row r="489" spans="1:4" ht="12.75">
      <c r="A489">
        <v>1</v>
      </c>
      <c r="B489" t="str">
        <f>"059600823"</f>
        <v>059600823</v>
      </c>
      <c r="C489" t="s">
        <v>566</v>
      </c>
      <c r="D489" t="s">
        <v>567</v>
      </c>
    </row>
    <row r="490" ht="12.75">
      <c r="A490" t="s">
        <v>9</v>
      </c>
    </row>
    <row r="491" spans="1:4" ht="12.75">
      <c r="A491">
        <v>1</v>
      </c>
      <c r="B491" t="str">
        <f>"059600218"</f>
        <v>059600218</v>
      </c>
      <c r="C491" t="s">
        <v>566</v>
      </c>
      <c r="D491" t="s">
        <v>567</v>
      </c>
    </row>
    <row r="493" ht="12.75">
      <c r="A493" t="s">
        <v>568</v>
      </c>
    </row>
    <row r="494" ht="12.75">
      <c r="A494" t="s">
        <v>569</v>
      </c>
    </row>
    <row r="495" ht="12.75">
      <c r="A495" t="s">
        <v>4</v>
      </c>
    </row>
    <row r="496" spans="1:4" ht="12.75">
      <c r="A496">
        <v>1</v>
      </c>
      <c r="B496" t="str">
        <f>"109900381"</f>
        <v>109900381</v>
      </c>
      <c r="C496" t="s">
        <v>570</v>
      </c>
      <c r="D496" t="s">
        <v>571</v>
      </c>
    </row>
    <row r="497" spans="1:4" ht="12.75">
      <c r="A497">
        <v>2</v>
      </c>
      <c r="B497" t="str">
        <f>"108900750"</f>
        <v>108900750</v>
      </c>
      <c r="C497" t="s">
        <v>572</v>
      </c>
      <c r="D497" t="s">
        <v>573</v>
      </c>
    </row>
    <row r="498" spans="1:4" ht="12.75">
      <c r="A498">
        <v>3</v>
      </c>
      <c r="B498" t="str">
        <f>"109100520"</f>
        <v>109100520</v>
      </c>
      <c r="C498" t="s">
        <v>574</v>
      </c>
      <c r="D498" t="s">
        <v>575</v>
      </c>
    </row>
    <row r="499" ht="12.75">
      <c r="A499" t="s">
        <v>9</v>
      </c>
    </row>
    <row r="500" spans="1:4" ht="12.75">
      <c r="A500">
        <v>1</v>
      </c>
      <c r="B500" t="str">
        <f>"109800237"</f>
        <v>109800237</v>
      </c>
      <c r="C500" t="s">
        <v>576</v>
      </c>
      <c r="D500" t="s">
        <v>577</v>
      </c>
    </row>
    <row r="501" spans="1:4" ht="12.75">
      <c r="A501">
        <v>2</v>
      </c>
      <c r="B501" t="str">
        <f>"109301017"</f>
        <v>109301017</v>
      </c>
      <c r="C501" t="s">
        <v>578</v>
      </c>
      <c r="D501" t="s">
        <v>579</v>
      </c>
    </row>
    <row r="502" spans="1:4" ht="12.75">
      <c r="A502">
        <v>3</v>
      </c>
      <c r="B502" t="str">
        <f>"109600113"</f>
        <v>109600113</v>
      </c>
      <c r="C502" t="s">
        <v>580</v>
      </c>
      <c r="D502" t="s">
        <v>581</v>
      </c>
    </row>
    <row r="504" ht="12.75">
      <c r="A504" t="s">
        <v>582</v>
      </c>
    </row>
    <row r="505" ht="12.75">
      <c r="A505" t="s">
        <v>583</v>
      </c>
    </row>
    <row r="506" ht="12.75">
      <c r="A506" t="s">
        <v>4</v>
      </c>
    </row>
    <row r="507" spans="1:4" ht="12.75">
      <c r="A507">
        <v>1</v>
      </c>
      <c r="B507" t="str">
        <f>"089801423"</f>
        <v>089801423</v>
      </c>
      <c r="C507" t="s">
        <v>584</v>
      </c>
      <c r="D507" t="s">
        <v>585</v>
      </c>
    </row>
    <row r="508" spans="1:4" ht="12.75">
      <c r="A508">
        <v>2</v>
      </c>
      <c r="B508" t="str">
        <f>"091000200"</f>
        <v>091000200</v>
      </c>
      <c r="C508" t="s">
        <v>586</v>
      </c>
      <c r="D508" t="s">
        <v>587</v>
      </c>
    </row>
    <row r="509" spans="1:4" ht="12.75">
      <c r="A509">
        <v>3</v>
      </c>
      <c r="B509" t="str">
        <f>"173204493"</f>
        <v>173204493</v>
      </c>
      <c r="C509" t="s">
        <v>588</v>
      </c>
      <c r="D509" t="s">
        <v>589</v>
      </c>
    </row>
    <row r="510" spans="1:4" ht="12.75">
      <c r="A510">
        <v>4</v>
      </c>
      <c r="B510" t="str">
        <f>"173524305"</f>
        <v>173524305</v>
      </c>
      <c r="C510" t="s">
        <v>590</v>
      </c>
      <c r="D510" t="s">
        <v>589</v>
      </c>
    </row>
    <row r="511" ht="12.75">
      <c r="A511" t="s">
        <v>9</v>
      </c>
    </row>
    <row r="512" spans="1:4" ht="12.75">
      <c r="A512">
        <v>1</v>
      </c>
      <c r="B512" t="str">
        <f>"090100533"</f>
        <v>090100533</v>
      </c>
      <c r="C512" t="s">
        <v>591</v>
      </c>
      <c r="D512" t="s">
        <v>589</v>
      </c>
    </row>
    <row r="513" spans="1:4" ht="12.75">
      <c r="A513">
        <v>2</v>
      </c>
      <c r="B513" t="str">
        <f>"090701714"</f>
        <v>090701714</v>
      </c>
      <c r="C513" t="s">
        <v>592</v>
      </c>
      <c r="D513" t="s">
        <v>593</v>
      </c>
    </row>
    <row r="514" spans="1:4" ht="12.75">
      <c r="A514">
        <v>3</v>
      </c>
      <c r="B514" t="str">
        <f>"089703324"</f>
        <v>089703324</v>
      </c>
      <c r="C514" t="s">
        <v>594</v>
      </c>
      <c r="D514" t="s">
        <v>595</v>
      </c>
    </row>
    <row r="515" spans="1:4" ht="12.75">
      <c r="A515">
        <v>4</v>
      </c>
      <c r="B515" t="str">
        <f>"091200462"</f>
        <v>091200462</v>
      </c>
      <c r="C515" t="s">
        <v>596</v>
      </c>
      <c r="D515" t="s">
        <v>597</v>
      </c>
    </row>
    <row r="517" ht="12.75">
      <c r="A517" t="s">
        <v>598</v>
      </c>
    </row>
    <row r="518" ht="12.75">
      <c r="A518" t="s">
        <v>599</v>
      </c>
    </row>
    <row r="519" ht="12.75">
      <c r="A519" t="s">
        <v>4</v>
      </c>
    </row>
    <row r="520" spans="1:4" ht="12.75">
      <c r="A520">
        <v>1</v>
      </c>
      <c r="B520" t="str">
        <f>"043900570"</f>
        <v>043900570</v>
      </c>
      <c r="C520" t="s">
        <v>600</v>
      </c>
      <c r="D520" t="s">
        <v>601</v>
      </c>
    </row>
    <row r="521" spans="1:4" ht="12.75">
      <c r="A521">
        <v>2</v>
      </c>
      <c r="B521" t="str">
        <f>"044705658"</f>
        <v>044705658</v>
      </c>
      <c r="C521" t="s">
        <v>602</v>
      </c>
      <c r="D521" t="s">
        <v>603</v>
      </c>
    </row>
    <row r="522" spans="1:4" ht="12.75">
      <c r="A522">
        <v>3</v>
      </c>
      <c r="B522" t="str">
        <f>"043800701"</f>
        <v>043800701</v>
      </c>
      <c r="C522" t="s">
        <v>604</v>
      </c>
      <c r="D522" t="s">
        <v>601</v>
      </c>
    </row>
    <row r="523" spans="1:4" ht="12.75">
      <c r="A523">
        <v>4</v>
      </c>
      <c r="B523" t="str">
        <f>"043100800"</f>
        <v>043100800</v>
      </c>
      <c r="C523" t="s">
        <v>605</v>
      </c>
      <c r="D523" t="s">
        <v>606</v>
      </c>
    </row>
    <row r="524" ht="12.75">
      <c r="A524" t="s">
        <v>9</v>
      </c>
    </row>
    <row r="525" spans="1:4" ht="12.75">
      <c r="A525">
        <v>1</v>
      </c>
      <c r="B525" t="str">
        <f>"042801005"</f>
        <v>042801005</v>
      </c>
      <c r="C525" t="s">
        <v>607</v>
      </c>
      <c r="D525" t="s">
        <v>608</v>
      </c>
    </row>
    <row r="526" spans="1:4" ht="12.75">
      <c r="A526">
        <v>2</v>
      </c>
      <c r="B526" t="str">
        <f>"043000163"</f>
        <v>043000163</v>
      </c>
      <c r="C526" t="s">
        <v>609</v>
      </c>
      <c r="D526" t="s">
        <v>610</v>
      </c>
    </row>
    <row r="527" spans="1:4" ht="12.75">
      <c r="A527">
        <v>3</v>
      </c>
      <c r="B527" t="str">
        <f>"042900168"</f>
        <v>042900168</v>
      </c>
      <c r="C527" t="s">
        <v>611</v>
      </c>
      <c r="D527" t="s">
        <v>612</v>
      </c>
    </row>
    <row r="528" spans="1:4" ht="12.75">
      <c r="A528">
        <v>4</v>
      </c>
      <c r="B528" t="str">
        <f>"217000596"</f>
        <v>217000596</v>
      </c>
      <c r="C528" t="s">
        <v>613</v>
      </c>
      <c r="D528" t="s">
        <v>601</v>
      </c>
    </row>
    <row r="530" ht="12.75">
      <c r="A530" t="s">
        <v>614</v>
      </c>
    </row>
    <row r="531" ht="12.75">
      <c r="A531" t="s">
        <v>615</v>
      </c>
    </row>
    <row r="532" ht="12.75">
      <c r="A532" t="s">
        <v>4</v>
      </c>
    </row>
    <row r="533" spans="1:4" ht="12.75">
      <c r="A533">
        <v>1</v>
      </c>
      <c r="B533" t="str">
        <f>"133801472"</f>
        <v>133801472</v>
      </c>
      <c r="C533" t="s">
        <v>616</v>
      </c>
      <c r="D533" t="s">
        <v>617</v>
      </c>
    </row>
    <row r="534" spans="1:4" ht="12.75">
      <c r="A534">
        <v>2</v>
      </c>
      <c r="B534" t="str">
        <f>"132500721"</f>
        <v>132500721</v>
      </c>
      <c r="C534" t="s">
        <v>618</v>
      </c>
      <c r="D534" t="s">
        <v>619</v>
      </c>
    </row>
    <row r="535" spans="1:4" ht="12.75">
      <c r="A535">
        <v>3</v>
      </c>
      <c r="B535" t="str">
        <f>"133200575"</f>
        <v>133200575</v>
      </c>
      <c r="C535" t="s">
        <v>620</v>
      </c>
      <c r="D535" t="s">
        <v>621</v>
      </c>
    </row>
    <row r="536" ht="12.75">
      <c r="A536" t="s">
        <v>9</v>
      </c>
    </row>
    <row r="537" spans="1:4" ht="12.75">
      <c r="A537">
        <v>1</v>
      </c>
      <c r="B537" t="str">
        <f>"132301275"</f>
        <v>132301275</v>
      </c>
      <c r="C537" t="s">
        <v>622</v>
      </c>
      <c r="D537" t="s">
        <v>623</v>
      </c>
    </row>
    <row r="538" spans="1:4" ht="12.75">
      <c r="A538">
        <v>2</v>
      </c>
      <c r="B538" t="str">
        <f>"195200104"</f>
        <v>195200104</v>
      </c>
      <c r="C538" t="s">
        <v>624</v>
      </c>
      <c r="D538" t="s">
        <v>625</v>
      </c>
    </row>
    <row r="539" spans="1:4" ht="12.75">
      <c r="A539">
        <v>3</v>
      </c>
      <c r="B539" t="str">
        <f>"133301359"</f>
        <v>133301359</v>
      </c>
      <c r="C539" t="s">
        <v>626</v>
      </c>
      <c r="D539" t="s">
        <v>627</v>
      </c>
    </row>
    <row r="541" ht="12.75">
      <c r="A541" t="s">
        <v>628</v>
      </c>
    </row>
    <row r="542" ht="12.75">
      <c r="A542" t="s">
        <v>629</v>
      </c>
    </row>
    <row r="543" ht="12.75">
      <c r="A543" t="s">
        <v>4</v>
      </c>
    </row>
    <row r="544" spans="1:4" ht="12.75">
      <c r="A544">
        <v>1</v>
      </c>
      <c r="B544" t="str">
        <f>"049200638"</f>
        <v>049200638</v>
      </c>
      <c r="C544" t="s">
        <v>630</v>
      </c>
      <c r="D544" t="s">
        <v>631</v>
      </c>
    </row>
    <row r="545" spans="1:4" ht="12.75">
      <c r="A545">
        <v>2</v>
      </c>
      <c r="B545" t="str">
        <f>"048906927"</f>
        <v>048906927</v>
      </c>
      <c r="C545" t="s">
        <v>632</v>
      </c>
      <c r="D545" t="s">
        <v>633</v>
      </c>
    </row>
    <row r="546" spans="1:4" ht="12.75">
      <c r="A546">
        <v>3</v>
      </c>
      <c r="B546" t="str">
        <f>"047700505"</f>
        <v>047700505</v>
      </c>
      <c r="C546" t="s">
        <v>634</v>
      </c>
      <c r="D546" t="s">
        <v>635</v>
      </c>
    </row>
    <row r="547" ht="12.75">
      <c r="A547" t="s">
        <v>9</v>
      </c>
    </row>
    <row r="548" spans="1:4" ht="12.75">
      <c r="A548">
        <v>1</v>
      </c>
      <c r="B548" t="str">
        <f>"048700166"</f>
        <v>048700166</v>
      </c>
      <c r="C548" t="s">
        <v>636</v>
      </c>
      <c r="D548" t="s">
        <v>637</v>
      </c>
    </row>
    <row r="549" spans="1:4" ht="12.75">
      <c r="A549">
        <v>2</v>
      </c>
      <c r="B549" t="str">
        <f>"048601316"</f>
        <v>048601316</v>
      </c>
      <c r="C549" t="s">
        <v>638</v>
      </c>
      <c r="D549" t="s">
        <v>639</v>
      </c>
    </row>
    <row r="550" spans="1:4" ht="12.75">
      <c r="A550">
        <v>3</v>
      </c>
      <c r="B550" t="str">
        <f>"048800134"</f>
        <v>048800134</v>
      </c>
      <c r="C550" t="s">
        <v>640</v>
      </c>
      <c r="D550" t="s">
        <v>633</v>
      </c>
    </row>
    <row r="552" ht="12.75">
      <c r="A552" t="s">
        <v>641</v>
      </c>
    </row>
    <row r="553" ht="12.75">
      <c r="A553" t="s">
        <v>642</v>
      </c>
    </row>
    <row r="554" ht="12.75">
      <c r="A554" t="s">
        <v>4</v>
      </c>
    </row>
    <row r="555" spans="1:4" ht="12.75">
      <c r="A555">
        <v>1</v>
      </c>
      <c r="B555" t="str">
        <f>"078800521"</f>
        <v>078800521</v>
      </c>
      <c r="C555" t="s">
        <v>643</v>
      </c>
      <c r="D555" t="s">
        <v>644</v>
      </c>
    </row>
    <row r="556" spans="1:4" ht="12.75">
      <c r="A556">
        <v>2</v>
      </c>
      <c r="B556" t="str">
        <f>"077501370"</f>
        <v>077501370</v>
      </c>
      <c r="C556" t="s">
        <v>645</v>
      </c>
      <c r="D556" t="s">
        <v>644</v>
      </c>
    </row>
    <row r="557" spans="1:4" ht="12.75">
      <c r="A557">
        <v>3</v>
      </c>
      <c r="B557" t="str">
        <f>"078002674"</f>
        <v>078002674</v>
      </c>
      <c r="C557" t="s">
        <v>646</v>
      </c>
      <c r="D557" t="s">
        <v>644</v>
      </c>
    </row>
    <row r="558" spans="1:4" ht="12.75">
      <c r="A558">
        <v>4</v>
      </c>
      <c r="B558" t="str">
        <f>"078900578"</f>
        <v>078900578</v>
      </c>
      <c r="C558" t="s">
        <v>647</v>
      </c>
      <c r="D558" t="s">
        <v>644</v>
      </c>
    </row>
    <row r="559" spans="1:4" ht="12.75">
      <c r="A559">
        <v>5</v>
      </c>
      <c r="B559" t="str">
        <f>"078201039"</f>
        <v>078201039</v>
      </c>
      <c r="C559" t="s">
        <v>648</v>
      </c>
      <c r="D559" t="s">
        <v>644</v>
      </c>
    </row>
    <row r="560" spans="1:4" ht="12.75">
      <c r="A560">
        <v>6</v>
      </c>
      <c r="B560" t="str">
        <f>"076000759"</f>
        <v>076000759</v>
      </c>
      <c r="C560" t="s">
        <v>649</v>
      </c>
      <c r="D560" t="s">
        <v>650</v>
      </c>
    </row>
    <row r="561" ht="12.75">
      <c r="A561" t="s">
        <v>9</v>
      </c>
    </row>
    <row r="562" spans="1:4" ht="12.75">
      <c r="A562">
        <v>1</v>
      </c>
      <c r="B562" t="str">
        <f>"075700482"</f>
        <v>075700482</v>
      </c>
      <c r="C562" t="s">
        <v>651</v>
      </c>
      <c r="D562" t="s">
        <v>652</v>
      </c>
    </row>
    <row r="563" spans="1:4" ht="12.75">
      <c r="A563">
        <v>2</v>
      </c>
      <c r="B563" t="str">
        <f>"078403315"</f>
        <v>078403315</v>
      </c>
      <c r="C563" t="s">
        <v>653</v>
      </c>
      <c r="D563" t="s">
        <v>644</v>
      </c>
    </row>
    <row r="564" spans="1:4" ht="12.75">
      <c r="A564">
        <v>3</v>
      </c>
      <c r="B564" t="str">
        <f>"077001576"</f>
        <v>077001576</v>
      </c>
      <c r="C564" t="s">
        <v>654</v>
      </c>
      <c r="D564" t="s">
        <v>655</v>
      </c>
    </row>
    <row r="565" spans="1:4" ht="12.75">
      <c r="A565">
        <v>4</v>
      </c>
      <c r="B565" t="str">
        <f>"079100178"</f>
        <v>079100178</v>
      </c>
      <c r="C565" t="s">
        <v>656</v>
      </c>
      <c r="D565" t="s">
        <v>657</v>
      </c>
    </row>
    <row r="566" spans="1:4" ht="12.75">
      <c r="A566">
        <v>5</v>
      </c>
      <c r="B566" t="str">
        <f>"076800632"</f>
        <v>076800632</v>
      </c>
      <c r="C566" t="s">
        <v>658</v>
      </c>
      <c r="D566" t="s">
        <v>659</v>
      </c>
    </row>
    <row r="567" spans="1:4" ht="12.75">
      <c r="A567">
        <v>6</v>
      </c>
      <c r="B567" t="str">
        <f>"079200792"</f>
        <v>079200792</v>
      </c>
      <c r="C567" t="s">
        <v>660</v>
      </c>
      <c r="D567" t="s">
        <v>661</v>
      </c>
    </row>
    <row r="569" ht="12.75">
      <c r="A569" t="s">
        <v>662</v>
      </c>
    </row>
    <row r="570" ht="12.75">
      <c r="A570" t="s">
        <v>663</v>
      </c>
    </row>
    <row r="571" ht="12.75">
      <c r="A571" t="s">
        <v>4</v>
      </c>
    </row>
    <row r="572" spans="1:4" ht="12.75">
      <c r="A572">
        <v>1</v>
      </c>
      <c r="B572" t="str">
        <f>"123700840"</f>
        <v>123700840</v>
      </c>
      <c r="C572" t="s">
        <v>664</v>
      </c>
      <c r="D572" t="s">
        <v>665</v>
      </c>
    </row>
    <row r="573" spans="1:4" ht="12.75">
      <c r="A573">
        <v>2</v>
      </c>
      <c r="B573" t="str">
        <f>"124000342"</f>
        <v>124000342</v>
      </c>
      <c r="C573" t="s">
        <v>666</v>
      </c>
      <c r="D573" t="s">
        <v>667</v>
      </c>
    </row>
    <row r="574" ht="12.75">
      <c r="A574" t="s">
        <v>9</v>
      </c>
    </row>
    <row r="575" spans="1:4" ht="12.75">
      <c r="A575">
        <v>1</v>
      </c>
      <c r="B575" t="str">
        <f>"123801391"</f>
        <v>123801391</v>
      </c>
      <c r="C575" t="s">
        <v>668</v>
      </c>
      <c r="D575" t="s">
        <v>665</v>
      </c>
    </row>
    <row r="576" spans="1:4" ht="12.75">
      <c r="A576">
        <v>2</v>
      </c>
      <c r="B576" t="str">
        <f>"189501507"</f>
        <v>189501507</v>
      </c>
      <c r="C576" t="s">
        <v>669</v>
      </c>
      <c r="D576" t="s">
        <v>670</v>
      </c>
    </row>
    <row r="578" ht="12.75">
      <c r="A578" t="s">
        <v>671</v>
      </c>
    </row>
    <row r="579" ht="12.75">
      <c r="A579" t="s">
        <v>672</v>
      </c>
    </row>
    <row r="580" ht="12.75">
      <c r="A580" t="s">
        <v>4</v>
      </c>
    </row>
    <row r="581" spans="1:4" ht="12.75">
      <c r="A581">
        <v>1</v>
      </c>
      <c r="B581" t="str">
        <f>"192100366"</f>
        <v>192100366</v>
      </c>
      <c r="C581" t="s">
        <v>673</v>
      </c>
      <c r="D581" t="s">
        <v>674</v>
      </c>
    </row>
    <row r="582" spans="1:4" ht="12.75">
      <c r="A582">
        <v>2</v>
      </c>
      <c r="B582" t="str">
        <f>"128601055"</f>
        <v>128601055</v>
      </c>
      <c r="C582" t="s">
        <v>675</v>
      </c>
      <c r="D582" t="s">
        <v>676</v>
      </c>
    </row>
    <row r="583" spans="1:4" ht="12.75">
      <c r="A583">
        <v>3</v>
      </c>
      <c r="B583" t="str">
        <f>"192300533"</f>
        <v>192300533</v>
      </c>
      <c r="C583" t="s">
        <v>677</v>
      </c>
      <c r="D583" t="s">
        <v>678</v>
      </c>
    </row>
    <row r="584" ht="12.75">
      <c r="A584" t="s">
        <v>9</v>
      </c>
    </row>
    <row r="585" spans="1:4" ht="12.75">
      <c r="A585">
        <v>1</v>
      </c>
      <c r="B585" t="str">
        <f>"128401240"</f>
        <v>128401240</v>
      </c>
      <c r="C585" t="s">
        <v>679</v>
      </c>
      <c r="D585" t="s">
        <v>680</v>
      </c>
    </row>
    <row r="586" spans="1:4" ht="12.75">
      <c r="A586">
        <v>2</v>
      </c>
      <c r="B586" t="str">
        <f>"127700273"</f>
        <v>127700273</v>
      </c>
      <c r="C586" t="s">
        <v>681</v>
      </c>
      <c r="D586" t="s">
        <v>682</v>
      </c>
    </row>
    <row r="587" spans="1:4" ht="12.75">
      <c r="A587">
        <v>3</v>
      </c>
      <c r="B587" t="str">
        <f>"129100442"</f>
        <v>129100442</v>
      </c>
      <c r="C587" t="s">
        <v>683</v>
      </c>
      <c r="D587" t="s">
        <v>678</v>
      </c>
    </row>
    <row r="589" ht="12.75">
      <c r="A589" t="s">
        <v>684</v>
      </c>
    </row>
    <row r="590" ht="12.75">
      <c r="A590" t="s">
        <v>685</v>
      </c>
    </row>
    <row r="591" ht="12.75">
      <c r="A591" t="s">
        <v>4</v>
      </c>
    </row>
    <row r="592" spans="1:4" ht="12.75">
      <c r="A592">
        <v>1</v>
      </c>
      <c r="B592" t="str">
        <f>"063300155"</f>
        <v>063300155</v>
      </c>
      <c r="C592" t="s">
        <v>686</v>
      </c>
      <c r="D592" t="s">
        <v>687</v>
      </c>
    </row>
    <row r="593" ht="12.75">
      <c r="A593" t="s">
        <v>9</v>
      </c>
    </row>
    <row r="594" spans="1:4" ht="12.75">
      <c r="A594">
        <v>1</v>
      </c>
      <c r="B594" t="str">
        <f>"063200123"</f>
        <v>063200123</v>
      </c>
      <c r="C594" t="s">
        <v>688</v>
      </c>
      <c r="D594" t="s">
        <v>689</v>
      </c>
    </row>
    <row r="596" ht="12.75">
      <c r="A596" t="s">
        <v>690</v>
      </c>
    </row>
    <row r="597" ht="12.75">
      <c r="A597" t="s">
        <v>691</v>
      </c>
    </row>
    <row r="598" ht="12.75">
      <c r="A598" t="s">
        <v>4</v>
      </c>
    </row>
    <row r="599" spans="1:4" ht="12.75">
      <c r="A599">
        <v>1</v>
      </c>
      <c r="B599" t="str">
        <f>"073601725"</f>
        <v>073601725</v>
      </c>
      <c r="C599" t="s">
        <v>692</v>
      </c>
      <c r="D599" t="s">
        <v>693</v>
      </c>
    </row>
    <row r="600" spans="1:4" ht="12.75">
      <c r="A600">
        <v>2</v>
      </c>
      <c r="B600" t="str">
        <f>"074703463"</f>
        <v>074703463</v>
      </c>
      <c r="C600" t="s">
        <v>694</v>
      </c>
      <c r="D600" t="s">
        <v>695</v>
      </c>
    </row>
    <row r="601" spans="1:4" ht="12.75">
      <c r="A601">
        <v>3</v>
      </c>
      <c r="B601" t="str">
        <f>"164402201"</f>
        <v>164402201</v>
      </c>
      <c r="C601" t="s">
        <v>696</v>
      </c>
      <c r="D601" t="s">
        <v>693</v>
      </c>
    </row>
    <row r="602" spans="1:4" ht="12.75">
      <c r="A602">
        <v>4</v>
      </c>
      <c r="B602" t="str">
        <f>"073900378"</f>
        <v>073900378</v>
      </c>
      <c r="C602" t="s">
        <v>697</v>
      </c>
      <c r="D602" t="s">
        <v>698</v>
      </c>
    </row>
    <row r="603" ht="12.75">
      <c r="A603" t="s">
        <v>9</v>
      </c>
    </row>
    <row r="604" spans="1:4" ht="12.75">
      <c r="A604">
        <v>1</v>
      </c>
      <c r="B604" t="str">
        <f>"164501304"</f>
        <v>164501304</v>
      </c>
      <c r="C604" t="s">
        <v>699</v>
      </c>
      <c r="D604" t="s">
        <v>700</v>
      </c>
    </row>
    <row r="605" spans="1:4" ht="12.75">
      <c r="A605">
        <v>2</v>
      </c>
      <c r="B605" t="str">
        <f>"072900763"</f>
        <v>072900763</v>
      </c>
      <c r="C605" t="s">
        <v>701</v>
      </c>
      <c r="D605" t="s">
        <v>702</v>
      </c>
    </row>
    <row r="606" spans="1:4" ht="12.75">
      <c r="A606">
        <v>3</v>
      </c>
      <c r="B606" t="str">
        <f>"072700463"</f>
        <v>072700463</v>
      </c>
      <c r="C606" t="s">
        <v>703</v>
      </c>
      <c r="D606" t="s">
        <v>704</v>
      </c>
    </row>
    <row r="607" spans="1:4" ht="12.75">
      <c r="A607">
        <v>4</v>
      </c>
      <c r="B607" t="str">
        <f>"074105773"</f>
        <v>074105773</v>
      </c>
      <c r="C607" t="s">
        <v>705</v>
      </c>
      <c r="D607" t="s">
        <v>695</v>
      </c>
    </row>
    <row r="609" ht="12.75">
      <c r="A609" t="s">
        <v>706</v>
      </c>
    </row>
    <row r="610" ht="12.75">
      <c r="A610" t="s">
        <v>707</v>
      </c>
    </row>
    <row r="611" ht="12.75">
      <c r="A611" t="s">
        <v>4</v>
      </c>
    </row>
    <row r="612" spans="1:4" ht="12.75">
      <c r="A612">
        <v>1</v>
      </c>
      <c r="B612" t="str">
        <f>"051500184"</f>
        <v>051500184</v>
      </c>
      <c r="C612" t="s">
        <v>708</v>
      </c>
      <c r="D612" t="s">
        <v>709</v>
      </c>
    </row>
    <row r="613" spans="1:4" ht="12.75">
      <c r="A613">
        <v>2</v>
      </c>
      <c r="B613" t="str">
        <f>"051102914"</f>
        <v>051102914</v>
      </c>
      <c r="C613" t="s">
        <v>710</v>
      </c>
      <c r="D613" t="s">
        <v>709</v>
      </c>
    </row>
    <row r="614" spans="1:4" ht="12.75">
      <c r="A614">
        <v>3</v>
      </c>
      <c r="B614" t="str">
        <f>"050901876"</f>
        <v>050901876</v>
      </c>
      <c r="C614" t="s">
        <v>711</v>
      </c>
      <c r="D614" t="s">
        <v>709</v>
      </c>
    </row>
    <row r="615" spans="1:4" ht="12.75">
      <c r="A615">
        <v>4</v>
      </c>
      <c r="B615" t="str">
        <f>"050700944"</f>
        <v>050700944</v>
      </c>
      <c r="C615" t="s">
        <v>712</v>
      </c>
      <c r="D615" t="s">
        <v>709</v>
      </c>
    </row>
    <row r="616" ht="12.75">
      <c r="A616" t="s">
        <v>9</v>
      </c>
    </row>
    <row r="617" spans="1:4" ht="12.75">
      <c r="A617">
        <v>1</v>
      </c>
      <c r="B617" t="str">
        <f>"050200522"</f>
        <v>050200522</v>
      </c>
      <c r="C617" t="s">
        <v>713</v>
      </c>
      <c r="D617" t="s">
        <v>714</v>
      </c>
    </row>
    <row r="618" spans="1:4" ht="12.75">
      <c r="A618">
        <v>2</v>
      </c>
      <c r="B618" t="str">
        <f>"050300104"</f>
        <v>050300104</v>
      </c>
      <c r="C618" t="s">
        <v>715</v>
      </c>
      <c r="D618" t="s">
        <v>716</v>
      </c>
    </row>
    <row r="619" spans="1:4" ht="12.75">
      <c r="A619">
        <v>3</v>
      </c>
      <c r="B619" t="str">
        <f>"049300279"</f>
        <v>049300279</v>
      </c>
      <c r="C619" t="s">
        <v>717</v>
      </c>
      <c r="D619" t="s">
        <v>718</v>
      </c>
    </row>
    <row r="620" spans="1:4" ht="12.75">
      <c r="A620">
        <v>4</v>
      </c>
      <c r="B620" t="str">
        <f>"051600952"</f>
        <v>051600952</v>
      </c>
      <c r="C620" t="s">
        <v>719</v>
      </c>
      <c r="D620" t="s">
        <v>720</v>
      </c>
    </row>
    <row r="622" ht="12.75">
      <c r="A622" t="s">
        <v>721</v>
      </c>
    </row>
    <row r="623" ht="12.75">
      <c r="A623" t="s">
        <v>722</v>
      </c>
    </row>
    <row r="624" ht="12.75">
      <c r="A624" t="s">
        <v>4</v>
      </c>
    </row>
    <row r="625" spans="1:4" ht="12.75">
      <c r="A625">
        <v>1</v>
      </c>
      <c r="B625" t="str">
        <f>"116800137"</f>
        <v>116800137</v>
      </c>
      <c r="C625" t="s">
        <v>723</v>
      </c>
      <c r="D625" t="s">
        <v>724</v>
      </c>
    </row>
    <row r="626" spans="1:4" ht="12.75">
      <c r="A626">
        <v>2</v>
      </c>
      <c r="B626" t="str">
        <f>"116601233"</f>
        <v>116601233</v>
      </c>
      <c r="C626" t="s">
        <v>725</v>
      </c>
      <c r="D626" t="s">
        <v>724</v>
      </c>
    </row>
    <row r="627" spans="1:4" ht="12.75">
      <c r="A627">
        <v>3</v>
      </c>
      <c r="B627" t="str">
        <f>"116702594"</f>
        <v>116702594</v>
      </c>
      <c r="C627" t="s">
        <v>726</v>
      </c>
      <c r="D627" t="s">
        <v>724</v>
      </c>
    </row>
    <row r="628" ht="12.75">
      <c r="A628" t="s">
        <v>9</v>
      </c>
    </row>
    <row r="629" spans="1:4" ht="12.75">
      <c r="A629">
        <v>1</v>
      </c>
      <c r="B629" t="str">
        <f>"186800212"</f>
        <v>186800212</v>
      </c>
      <c r="C629" t="s">
        <v>727</v>
      </c>
      <c r="D629" t="s">
        <v>724</v>
      </c>
    </row>
    <row r="630" spans="1:4" ht="12.75">
      <c r="A630">
        <v>2</v>
      </c>
      <c r="B630" t="str">
        <f>"117200510"</f>
        <v>117200510</v>
      </c>
      <c r="C630" t="s">
        <v>728</v>
      </c>
      <c r="D630" t="s">
        <v>724</v>
      </c>
    </row>
    <row r="631" spans="1:4" ht="12.75">
      <c r="A631">
        <v>3</v>
      </c>
      <c r="B631" t="str">
        <f>"117300154"</f>
        <v>117300154</v>
      </c>
      <c r="C631" t="s">
        <v>729</v>
      </c>
      <c r="D631" t="s">
        <v>724</v>
      </c>
    </row>
    <row r="633" ht="12.75">
      <c r="A633" t="s">
        <v>730</v>
      </c>
    </row>
    <row r="634" ht="12.75">
      <c r="A634" t="s">
        <v>731</v>
      </c>
    </row>
    <row r="635" ht="12.75">
      <c r="A635" t="s">
        <v>4</v>
      </c>
    </row>
    <row r="636" spans="1:4" ht="12.75">
      <c r="A636">
        <v>1</v>
      </c>
      <c r="B636" t="str">
        <f>"033800352"</f>
        <v>033800352</v>
      </c>
      <c r="C636" t="s">
        <v>732</v>
      </c>
      <c r="D636" t="s">
        <v>733</v>
      </c>
    </row>
    <row r="637" spans="1:4" ht="12.75">
      <c r="A637">
        <v>2</v>
      </c>
      <c r="B637" t="str">
        <f>"036005753"</f>
        <v>036005753</v>
      </c>
      <c r="C637" t="s">
        <v>734</v>
      </c>
      <c r="D637" t="s">
        <v>735</v>
      </c>
    </row>
    <row r="638" spans="1:4" ht="12.75">
      <c r="A638">
        <v>3</v>
      </c>
      <c r="B638" t="str">
        <f>"037202618"</f>
        <v>037202618</v>
      </c>
      <c r="C638" t="s">
        <v>736</v>
      </c>
      <c r="D638" t="s">
        <v>735</v>
      </c>
    </row>
    <row r="639" spans="1:4" ht="12.75">
      <c r="A639">
        <v>4</v>
      </c>
      <c r="B639" t="str">
        <f>"037300121"</f>
        <v>037300121</v>
      </c>
      <c r="C639" t="s">
        <v>737</v>
      </c>
      <c r="D639" t="s">
        <v>735</v>
      </c>
    </row>
    <row r="640" spans="1:4" ht="12.75">
      <c r="A640">
        <v>5</v>
      </c>
      <c r="B640" t="str">
        <f>"036400437"</f>
        <v>036400437</v>
      </c>
      <c r="C640" t="s">
        <v>738</v>
      </c>
      <c r="D640" t="s">
        <v>735</v>
      </c>
    </row>
    <row r="641" ht="12.75">
      <c r="A641" t="s">
        <v>9</v>
      </c>
    </row>
    <row r="642" spans="1:4" ht="12.75">
      <c r="A642">
        <v>1</v>
      </c>
      <c r="B642" t="str">
        <f>"036602013"</f>
        <v>036602013</v>
      </c>
      <c r="C642" t="s">
        <v>739</v>
      </c>
      <c r="D642" t="s">
        <v>735</v>
      </c>
    </row>
    <row r="643" spans="1:4" ht="12.75">
      <c r="A643">
        <v>2</v>
      </c>
      <c r="B643" t="str">
        <f>"037006612"</f>
        <v>037006612</v>
      </c>
      <c r="C643" t="s">
        <v>740</v>
      </c>
      <c r="D643" t="s">
        <v>735</v>
      </c>
    </row>
    <row r="644" spans="1:4" ht="12.75">
      <c r="A644">
        <v>3</v>
      </c>
      <c r="B644" t="str">
        <f>"035801137"</f>
        <v>035801137</v>
      </c>
      <c r="C644" t="s">
        <v>741</v>
      </c>
      <c r="D644" t="s">
        <v>735</v>
      </c>
    </row>
    <row r="645" spans="1:4" ht="12.75">
      <c r="A645">
        <v>4</v>
      </c>
      <c r="B645" t="str">
        <f>"036200433"</f>
        <v>036200433</v>
      </c>
      <c r="C645" t="s">
        <v>742</v>
      </c>
      <c r="D645" t="s">
        <v>735</v>
      </c>
    </row>
    <row r="646" spans="1:4" ht="12.75">
      <c r="A646">
        <v>5</v>
      </c>
      <c r="B646" t="str">
        <f>"035900163"</f>
        <v>035900163</v>
      </c>
      <c r="C646" t="s">
        <v>743</v>
      </c>
      <c r="D646" t="s">
        <v>735</v>
      </c>
    </row>
    <row r="648" ht="12.75">
      <c r="A648" t="s">
        <v>744</v>
      </c>
    </row>
    <row r="649" ht="12.75">
      <c r="A649" t="s">
        <v>745</v>
      </c>
    </row>
    <row r="650" ht="12.75">
      <c r="A650" t="s">
        <v>4</v>
      </c>
    </row>
    <row r="651" spans="1:4" ht="12.75">
      <c r="A651">
        <v>1</v>
      </c>
      <c r="B651" t="str">
        <f>"039502625"</f>
        <v>039502625</v>
      </c>
      <c r="C651" t="s">
        <v>746</v>
      </c>
      <c r="D651" t="s">
        <v>747</v>
      </c>
    </row>
    <row r="652" spans="1:4" ht="12.75">
      <c r="A652">
        <v>2</v>
      </c>
      <c r="B652" t="str">
        <f>"035300103"</f>
        <v>035300103</v>
      </c>
      <c r="C652" t="s">
        <v>748</v>
      </c>
      <c r="D652" t="s">
        <v>749</v>
      </c>
    </row>
    <row r="653" spans="1:4" ht="12.75">
      <c r="A653">
        <v>3</v>
      </c>
      <c r="B653" t="str">
        <f>"039000936"</f>
        <v>039000936</v>
      </c>
      <c r="C653" t="s">
        <v>750</v>
      </c>
      <c r="D653" t="s">
        <v>751</v>
      </c>
    </row>
    <row r="654" spans="1:4" ht="12.75">
      <c r="A654">
        <v>4</v>
      </c>
      <c r="B654" t="str">
        <f>"034201519"</f>
        <v>034201519</v>
      </c>
      <c r="C654" t="s">
        <v>752</v>
      </c>
      <c r="D654" t="s">
        <v>753</v>
      </c>
    </row>
    <row r="655" spans="1:4" ht="12.75">
      <c r="A655">
        <v>5</v>
      </c>
      <c r="B655" t="str">
        <f>"035102115"</f>
        <v>035102115</v>
      </c>
      <c r="C655" t="s">
        <v>754</v>
      </c>
      <c r="D655" t="s">
        <v>749</v>
      </c>
    </row>
    <row r="656" spans="1:4" ht="12.75">
      <c r="A656">
        <v>6</v>
      </c>
      <c r="B656" t="str">
        <f>"039100576"</f>
        <v>039100576</v>
      </c>
      <c r="C656" t="s">
        <v>755</v>
      </c>
      <c r="D656" t="s">
        <v>756</v>
      </c>
    </row>
    <row r="657" ht="12.75">
      <c r="A657" t="s">
        <v>9</v>
      </c>
    </row>
    <row r="658" spans="1:4" ht="12.75">
      <c r="A658">
        <v>1</v>
      </c>
      <c r="B658" t="str">
        <f>"035600328"</f>
        <v>035600328</v>
      </c>
      <c r="C658" t="s">
        <v>757</v>
      </c>
      <c r="D658" t="s">
        <v>749</v>
      </c>
    </row>
    <row r="659" spans="1:4" ht="12.75">
      <c r="A659">
        <v>2</v>
      </c>
      <c r="B659" t="str">
        <f>"039600558"</f>
        <v>039600558</v>
      </c>
      <c r="C659" t="s">
        <v>758</v>
      </c>
      <c r="D659" t="s">
        <v>759</v>
      </c>
    </row>
    <row r="660" spans="1:4" ht="12.75">
      <c r="A660">
        <v>3</v>
      </c>
      <c r="B660" t="str">
        <f>"038901252"</f>
        <v>038901252</v>
      </c>
      <c r="C660" t="s">
        <v>760</v>
      </c>
      <c r="D660" t="s">
        <v>751</v>
      </c>
    </row>
    <row r="661" spans="1:4" ht="12.75">
      <c r="A661">
        <v>4</v>
      </c>
      <c r="B661" t="str">
        <f>"039300757"</f>
        <v>039300757</v>
      </c>
      <c r="C661" t="s">
        <v>761</v>
      </c>
      <c r="D661" t="s">
        <v>751</v>
      </c>
    </row>
    <row r="662" spans="1:4" ht="12.75">
      <c r="A662">
        <v>5</v>
      </c>
      <c r="B662" t="str">
        <f>"034600160"</f>
        <v>034600160</v>
      </c>
      <c r="C662" t="s">
        <v>762</v>
      </c>
      <c r="D662" t="s">
        <v>753</v>
      </c>
    </row>
    <row r="663" spans="1:4" ht="12.75">
      <c r="A663">
        <v>6</v>
      </c>
      <c r="B663" t="str">
        <f>"034400306"</f>
        <v>034400306</v>
      </c>
      <c r="C663" t="s">
        <v>763</v>
      </c>
      <c r="D663" t="s">
        <v>753</v>
      </c>
    </row>
    <row r="665" ht="12.75">
      <c r="A665" t="s">
        <v>764</v>
      </c>
    </row>
    <row r="666" ht="12.75">
      <c r="A666" t="s">
        <v>765</v>
      </c>
    </row>
    <row r="667" ht="12.75">
      <c r="A667" t="s">
        <v>4</v>
      </c>
    </row>
    <row r="668" spans="1:4" ht="12.75">
      <c r="A668">
        <v>1</v>
      </c>
      <c r="B668" t="str">
        <f>"105300253"</f>
        <v>105300253</v>
      </c>
      <c r="C668" t="s">
        <v>766</v>
      </c>
      <c r="D668" t="s">
        <v>23</v>
      </c>
    </row>
    <row r="669" spans="1:4" ht="12.75">
      <c r="A669">
        <v>2</v>
      </c>
      <c r="B669" t="str">
        <f>"105201309"</f>
        <v>105201309</v>
      </c>
      <c r="C669" t="s">
        <v>767</v>
      </c>
      <c r="D669" t="s">
        <v>23</v>
      </c>
    </row>
    <row r="670" spans="1:4" ht="12.75">
      <c r="A670">
        <v>3</v>
      </c>
      <c r="B670" t="str">
        <f>"105405300"</f>
        <v>105405300</v>
      </c>
      <c r="C670" t="s">
        <v>22</v>
      </c>
      <c r="D670" t="s">
        <v>23</v>
      </c>
    </row>
    <row r="671" spans="1:4" ht="12.75">
      <c r="A671">
        <v>4</v>
      </c>
      <c r="B671" t="str">
        <f>"105801976"</f>
        <v>105801976</v>
      </c>
      <c r="C671" t="s">
        <v>768</v>
      </c>
      <c r="D671" t="s">
        <v>769</v>
      </c>
    </row>
    <row r="672" ht="12.75">
      <c r="A672" t="s">
        <v>9</v>
      </c>
    </row>
    <row r="673" spans="1:4" ht="12.75">
      <c r="A673">
        <v>1</v>
      </c>
      <c r="B673" t="str">
        <f>"105600838"</f>
        <v>105600838</v>
      </c>
      <c r="C673" t="s">
        <v>770</v>
      </c>
      <c r="D673" t="s">
        <v>771</v>
      </c>
    </row>
    <row r="674" spans="1:4" ht="12.75">
      <c r="A674">
        <v>2</v>
      </c>
      <c r="B674" t="str">
        <f>"180400207"</f>
        <v>180400207</v>
      </c>
      <c r="C674" t="s">
        <v>772</v>
      </c>
      <c r="D674" t="s">
        <v>23</v>
      </c>
    </row>
    <row r="675" spans="1:4" ht="12.75">
      <c r="A675">
        <v>3</v>
      </c>
      <c r="B675" t="str">
        <f>"180600605"</f>
        <v>180600605</v>
      </c>
      <c r="C675" t="s">
        <v>773</v>
      </c>
      <c r="D675" t="s">
        <v>771</v>
      </c>
    </row>
    <row r="676" spans="1:4" ht="12.75">
      <c r="A676">
        <v>4</v>
      </c>
      <c r="B676" t="str">
        <f>"105700346"</f>
        <v>105700346</v>
      </c>
      <c r="C676" t="s">
        <v>774</v>
      </c>
      <c r="D676" t="s">
        <v>775</v>
      </c>
    </row>
    <row r="678" ht="12.75">
      <c r="A678" t="s">
        <v>776</v>
      </c>
    </row>
    <row r="679" ht="12.75">
      <c r="A679" t="s">
        <v>777</v>
      </c>
    </row>
    <row r="680" ht="12.75">
      <c r="A680" t="s">
        <v>4</v>
      </c>
    </row>
    <row r="681" spans="1:4" ht="12.75">
      <c r="A681">
        <v>1</v>
      </c>
      <c r="B681" t="str">
        <f>"107900365"</f>
        <v>107900365</v>
      </c>
      <c r="C681" t="s">
        <v>778</v>
      </c>
      <c r="D681" t="s">
        <v>33</v>
      </c>
    </row>
    <row r="682" spans="1:4" ht="12.75">
      <c r="A682">
        <v>2</v>
      </c>
      <c r="B682" t="str">
        <f>"108800229"</f>
        <v>108800229</v>
      </c>
      <c r="C682" t="s">
        <v>779</v>
      </c>
      <c r="D682" t="s">
        <v>780</v>
      </c>
    </row>
    <row r="683" spans="1:4" ht="12.75">
      <c r="A683">
        <v>3</v>
      </c>
      <c r="B683" t="str">
        <f>"214201807"</f>
        <v>214201807</v>
      </c>
      <c r="C683" t="s">
        <v>781</v>
      </c>
      <c r="D683" t="s">
        <v>33</v>
      </c>
    </row>
    <row r="684" spans="1:4" ht="12.75">
      <c r="A684">
        <v>4</v>
      </c>
      <c r="B684" t="str">
        <f>"108101012"</f>
        <v>108101012</v>
      </c>
      <c r="C684" t="s">
        <v>782</v>
      </c>
      <c r="D684" t="s">
        <v>33</v>
      </c>
    </row>
    <row r="685" ht="12.75">
      <c r="A685" t="s">
        <v>9</v>
      </c>
    </row>
    <row r="686" spans="1:4" ht="12.75">
      <c r="A686">
        <v>1</v>
      </c>
      <c r="B686" t="str">
        <f>"108001942"</f>
        <v>108001942</v>
      </c>
      <c r="C686" t="s">
        <v>783</v>
      </c>
      <c r="D686" t="s">
        <v>33</v>
      </c>
    </row>
    <row r="687" spans="1:4" ht="12.75">
      <c r="A687">
        <v>2</v>
      </c>
      <c r="B687" t="str">
        <f>"181900846"</f>
        <v>181900846</v>
      </c>
      <c r="C687" t="s">
        <v>784</v>
      </c>
      <c r="D687" t="s">
        <v>33</v>
      </c>
    </row>
    <row r="688" spans="1:4" ht="12.75">
      <c r="A688">
        <v>3</v>
      </c>
      <c r="B688" t="str">
        <f>"108201746"</f>
        <v>108201746</v>
      </c>
      <c r="C688" t="s">
        <v>785</v>
      </c>
      <c r="D688" t="s">
        <v>33</v>
      </c>
    </row>
    <row r="689" spans="1:4" ht="12.75">
      <c r="A689">
        <v>4</v>
      </c>
      <c r="B689" t="str">
        <f>"182000470"</f>
        <v>182000470</v>
      </c>
      <c r="C689" t="s">
        <v>786</v>
      </c>
      <c r="D689" t="s">
        <v>787</v>
      </c>
    </row>
    <row r="691" ht="12.75">
      <c r="A691" t="s">
        <v>788</v>
      </c>
    </row>
    <row r="692" ht="12.75">
      <c r="A692" t="s">
        <v>789</v>
      </c>
    </row>
    <row r="693" ht="12.75">
      <c r="A693" t="s">
        <v>4</v>
      </c>
    </row>
    <row r="694" spans="1:4" ht="12.75">
      <c r="A694">
        <v>1</v>
      </c>
      <c r="B694" t="str">
        <f>"087902510"</f>
        <v>087902510</v>
      </c>
      <c r="C694" t="s">
        <v>790</v>
      </c>
      <c r="D694" t="s">
        <v>791</v>
      </c>
    </row>
    <row r="695" spans="1:4" ht="12.75">
      <c r="A695">
        <v>2</v>
      </c>
      <c r="B695" t="str">
        <f>"087500828"</f>
        <v>087500828</v>
      </c>
      <c r="C695" t="s">
        <v>792</v>
      </c>
      <c r="D695" t="s">
        <v>793</v>
      </c>
    </row>
    <row r="696" ht="12.75">
      <c r="A696" t="s">
        <v>9</v>
      </c>
    </row>
    <row r="697" spans="1:4" ht="12.75">
      <c r="A697">
        <v>1</v>
      </c>
      <c r="B697" t="str">
        <f>"172500816"</f>
        <v>172500816</v>
      </c>
      <c r="C697" t="s">
        <v>794</v>
      </c>
      <c r="D697" t="s">
        <v>791</v>
      </c>
    </row>
    <row r="698" spans="1:4" ht="12.75">
      <c r="A698">
        <v>2</v>
      </c>
      <c r="B698" t="str">
        <f>"087612040"</f>
        <v>087612040</v>
      </c>
      <c r="C698" t="s">
        <v>795</v>
      </c>
      <c r="D698" t="s">
        <v>793</v>
      </c>
    </row>
    <row r="700" ht="12.75">
      <c r="A700" t="s">
        <v>796</v>
      </c>
    </row>
    <row r="701" ht="12.75">
      <c r="A701" t="s">
        <v>797</v>
      </c>
    </row>
    <row r="702" ht="12.75">
      <c r="A702" t="s">
        <v>4</v>
      </c>
    </row>
    <row r="703" spans="1:4" ht="12.75">
      <c r="A703">
        <v>1</v>
      </c>
      <c r="B703" t="str">
        <f>"126801368"</f>
        <v>126801368</v>
      </c>
      <c r="C703" t="s">
        <v>798</v>
      </c>
      <c r="D703" t="s">
        <v>799</v>
      </c>
    </row>
    <row r="704" spans="1:4" ht="12.75">
      <c r="A704">
        <v>2</v>
      </c>
      <c r="B704" t="str">
        <f>"126401049"</f>
        <v>126401049</v>
      </c>
      <c r="C704" t="s">
        <v>800</v>
      </c>
      <c r="D704" t="s">
        <v>801</v>
      </c>
    </row>
    <row r="705" ht="12.75">
      <c r="A705" t="s">
        <v>9</v>
      </c>
    </row>
    <row r="706" spans="1:4" ht="12.75">
      <c r="A706">
        <v>1</v>
      </c>
      <c r="B706" t="str">
        <f>"126701052"</f>
        <v>126701052</v>
      </c>
      <c r="C706" t="s">
        <v>802</v>
      </c>
      <c r="D706" t="s">
        <v>799</v>
      </c>
    </row>
    <row r="707" spans="1:4" ht="12.75">
      <c r="A707">
        <v>2</v>
      </c>
      <c r="B707" t="str">
        <f>"126600286"</f>
        <v>126600286</v>
      </c>
      <c r="C707" t="s">
        <v>803</v>
      </c>
      <c r="D707" t="s">
        <v>799</v>
      </c>
    </row>
    <row r="709" ht="12.75">
      <c r="A709" t="s">
        <v>804</v>
      </c>
    </row>
    <row r="710" ht="12.75">
      <c r="A710" t="s">
        <v>805</v>
      </c>
    </row>
    <row r="711" ht="12.75">
      <c r="A711" t="s">
        <v>4</v>
      </c>
    </row>
    <row r="712" spans="1:4" ht="12.75">
      <c r="A712">
        <v>1</v>
      </c>
      <c r="B712" t="str">
        <f>"119301904"</f>
        <v>119301904</v>
      </c>
      <c r="C712" t="s">
        <v>806</v>
      </c>
      <c r="D712" t="s">
        <v>807</v>
      </c>
    </row>
    <row r="713" spans="1:4" ht="12.75">
      <c r="A713">
        <v>2</v>
      </c>
      <c r="B713" t="str">
        <f>"187700489"</f>
        <v>187700489</v>
      </c>
      <c r="C713" t="s">
        <v>808</v>
      </c>
      <c r="D713" t="s">
        <v>807</v>
      </c>
    </row>
    <row r="714" spans="1:4" ht="12.75">
      <c r="A714">
        <v>3</v>
      </c>
      <c r="B714" t="str">
        <f>"119200169"</f>
        <v>119200169</v>
      </c>
      <c r="C714" t="s">
        <v>809</v>
      </c>
      <c r="D714" t="s">
        <v>807</v>
      </c>
    </row>
    <row r="715" ht="12.75">
      <c r="A715" t="s">
        <v>9</v>
      </c>
    </row>
    <row r="716" spans="1:4" ht="12.75">
      <c r="A716">
        <v>1</v>
      </c>
      <c r="B716" t="str">
        <f>"119400522"</f>
        <v>119400522</v>
      </c>
      <c r="C716" t="s">
        <v>810</v>
      </c>
      <c r="D716" t="s">
        <v>807</v>
      </c>
    </row>
    <row r="717" spans="1:4" ht="12.75">
      <c r="A717">
        <v>2</v>
      </c>
      <c r="B717" t="str">
        <f>"119100196"</f>
        <v>119100196</v>
      </c>
      <c r="C717" t="s">
        <v>811</v>
      </c>
      <c r="D717" t="s">
        <v>807</v>
      </c>
    </row>
    <row r="718" spans="1:4" ht="12.75">
      <c r="A718">
        <v>3</v>
      </c>
      <c r="B718" t="str">
        <f>"119800106"</f>
        <v>119800106</v>
      </c>
      <c r="C718" t="s">
        <v>812</v>
      </c>
      <c r="D718" t="s">
        <v>813</v>
      </c>
    </row>
    <row r="720" ht="12.75">
      <c r="A720" t="s">
        <v>814</v>
      </c>
    </row>
    <row r="721" ht="12.75">
      <c r="A721" t="s">
        <v>815</v>
      </c>
    </row>
    <row r="722" ht="12.75">
      <c r="A722" t="s">
        <v>4</v>
      </c>
    </row>
    <row r="723" spans="1:4" ht="12.75">
      <c r="A723">
        <v>1</v>
      </c>
      <c r="B723" t="str">
        <f>"131000673"</f>
        <v>131000673</v>
      </c>
      <c r="C723" t="s">
        <v>816</v>
      </c>
      <c r="D723" t="s">
        <v>817</v>
      </c>
    </row>
    <row r="724" ht="12.75">
      <c r="A724" t="s">
        <v>9</v>
      </c>
    </row>
    <row r="725" spans="1:4" ht="12.75">
      <c r="A725">
        <v>1</v>
      </c>
      <c r="B725" t="str">
        <f>"131100810"</f>
        <v>131100810</v>
      </c>
      <c r="C725" t="s">
        <v>818</v>
      </c>
      <c r="D725" t="s">
        <v>819</v>
      </c>
    </row>
    <row r="727" ht="12.75">
      <c r="A727" t="s">
        <v>820</v>
      </c>
    </row>
    <row r="728" ht="12.75">
      <c r="A728" t="s">
        <v>821</v>
      </c>
    </row>
    <row r="729" ht="12.75">
      <c r="A729" t="s">
        <v>4</v>
      </c>
    </row>
    <row r="730" spans="1:4" ht="12.75">
      <c r="A730">
        <v>1</v>
      </c>
      <c r="B730" t="str">
        <f>"111601431"</f>
        <v>111601431</v>
      </c>
      <c r="C730" t="s">
        <v>822</v>
      </c>
      <c r="D730" t="s">
        <v>14</v>
      </c>
    </row>
    <row r="731" spans="1:4" ht="12.75">
      <c r="A731">
        <v>2</v>
      </c>
      <c r="B731" t="str">
        <f>"111803244"</f>
        <v>111803244</v>
      </c>
      <c r="C731" t="s">
        <v>823</v>
      </c>
      <c r="D731" t="s">
        <v>14</v>
      </c>
    </row>
    <row r="732" spans="1:4" ht="12.75">
      <c r="A732">
        <v>3</v>
      </c>
      <c r="B732" t="str">
        <f>"184001610"</f>
        <v>184001610</v>
      </c>
      <c r="C732" t="s">
        <v>824</v>
      </c>
      <c r="D732" t="s">
        <v>825</v>
      </c>
    </row>
    <row r="733" spans="1:4" ht="12.75">
      <c r="A733">
        <v>4</v>
      </c>
      <c r="B733" t="str">
        <f>"183800287"</f>
        <v>183800287</v>
      </c>
      <c r="C733" t="s">
        <v>826</v>
      </c>
      <c r="D733" t="s">
        <v>827</v>
      </c>
    </row>
    <row r="734" spans="1:4" ht="12.75">
      <c r="A734">
        <v>5</v>
      </c>
      <c r="B734" t="str">
        <f>"112000196"</f>
        <v>112000196</v>
      </c>
      <c r="C734" t="s">
        <v>828</v>
      </c>
      <c r="D734" t="s">
        <v>827</v>
      </c>
    </row>
    <row r="735" spans="1:4" ht="12.75">
      <c r="A735">
        <v>6</v>
      </c>
      <c r="B735" t="str">
        <f>"111000290"</f>
        <v>111000290</v>
      </c>
      <c r="C735" t="s">
        <v>829</v>
      </c>
      <c r="D735" t="s">
        <v>830</v>
      </c>
    </row>
    <row r="736" ht="12.75">
      <c r="A736" t="s">
        <v>9</v>
      </c>
    </row>
    <row r="737" spans="1:4" ht="12.75">
      <c r="A737">
        <v>1</v>
      </c>
      <c r="B737" t="str">
        <f>"111200350"</f>
        <v>111200350</v>
      </c>
      <c r="C737" t="s">
        <v>831</v>
      </c>
      <c r="D737" t="s">
        <v>832</v>
      </c>
    </row>
    <row r="738" spans="1:4" ht="12.75">
      <c r="A738">
        <v>2</v>
      </c>
      <c r="B738" t="str">
        <f>"111100557"</f>
        <v>111100557</v>
      </c>
      <c r="C738" t="s">
        <v>833</v>
      </c>
      <c r="D738" t="s">
        <v>834</v>
      </c>
    </row>
    <row r="739" spans="1:4" ht="12.75">
      <c r="A739">
        <v>3</v>
      </c>
      <c r="B739" t="str">
        <f>"183901960"</f>
        <v>183901960</v>
      </c>
      <c r="C739" t="s">
        <v>835</v>
      </c>
      <c r="D739" t="s">
        <v>836</v>
      </c>
    </row>
    <row r="740" spans="1:4" ht="12.75">
      <c r="A740">
        <v>4</v>
      </c>
      <c r="B740" t="str">
        <f>"110700715"</f>
        <v>110700715</v>
      </c>
      <c r="C740" t="s">
        <v>837</v>
      </c>
      <c r="D740" t="s">
        <v>838</v>
      </c>
    </row>
    <row r="741" spans="1:4" ht="12.75">
      <c r="A741">
        <v>5</v>
      </c>
      <c r="B741" t="str">
        <f>"213300421"</f>
        <v>213300421</v>
      </c>
      <c r="C741" t="s">
        <v>13</v>
      </c>
      <c r="D741" t="s">
        <v>14</v>
      </c>
    </row>
    <row r="742" spans="1:4" ht="12.75">
      <c r="A742">
        <v>6</v>
      </c>
      <c r="B742" t="str">
        <f>"111700367"</f>
        <v>111700367</v>
      </c>
      <c r="C742" t="s">
        <v>839</v>
      </c>
      <c r="D742" t="s">
        <v>14</v>
      </c>
    </row>
    <row r="744" ht="12.75">
      <c r="A744" t="s">
        <v>840</v>
      </c>
    </row>
    <row r="745" ht="12.75">
      <c r="A745" t="s">
        <v>841</v>
      </c>
    </row>
    <row r="746" ht="12.75">
      <c r="A746" t="s">
        <v>4</v>
      </c>
    </row>
    <row r="747" spans="1:4" ht="12.75">
      <c r="A747">
        <v>1</v>
      </c>
      <c r="B747" t="str">
        <f>"213900166"</f>
        <v>213900166</v>
      </c>
      <c r="C747" t="s">
        <v>842</v>
      </c>
      <c r="D747" t="s">
        <v>843</v>
      </c>
    </row>
    <row r="748" spans="1:4" ht="12.75">
      <c r="A748">
        <v>2</v>
      </c>
      <c r="B748" t="str">
        <f>"079700379"</f>
        <v>079700379</v>
      </c>
      <c r="C748" t="s">
        <v>844</v>
      </c>
      <c r="D748" t="s">
        <v>845</v>
      </c>
    </row>
    <row r="749" spans="1:4" ht="12.75">
      <c r="A749">
        <v>3</v>
      </c>
      <c r="B749" t="str">
        <f>"079600386"</f>
        <v>079600386</v>
      </c>
      <c r="C749" t="s">
        <v>846</v>
      </c>
      <c r="D749" t="s">
        <v>847</v>
      </c>
    </row>
    <row r="750" spans="1:4" ht="12.75">
      <c r="A750">
        <v>4</v>
      </c>
      <c r="B750" t="str">
        <f>"079801993"</f>
        <v>079801993</v>
      </c>
      <c r="C750" t="s">
        <v>848</v>
      </c>
      <c r="D750" t="s">
        <v>843</v>
      </c>
    </row>
    <row r="751" ht="12.75">
      <c r="A751" t="s">
        <v>9</v>
      </c>
    </row>
    <row r="752" spans="1:4" ht="12.75">
      <c r="A752">
        <v>1</v>
      </c>
      <c r="B752" t="str">
        <f>"080500169"</f>
        <v>080500169</v>
      </c>
      <c r="C752" t="s">
        <v>849</v>
      </c>
      <c r="D752" t="s">
        <v>850</v>
      </c>
    </row>
    <row r="753" spans="1:4" ht="12.75">
      <c r="A753">
        <v>2</v>
      </c>
      <c r="B753" t="str">
        <f>"081000812"</f>
        <v>081000812</v>
      </c>
      <c r="C753" t="s">
        <v>851</v>
      </c>
      <c r="D753" t="s">
        <v>852</v>
      </c>
    </row>
    <row r="754" spans="1:4" ht="12.75">
      <c r="A754">
        <v>3</v>
      </c>
      <c r="B754" t="str">
        <f>"080801878"</f>
        <v>080801878</v>
      </c>
      <c r="C754" t="s">
        <v>853</v>
      </c>
      <c r="D754" t="s">
        <v>843</v>
      </c>
    </row>
    <row r="755" spans="1:4" ht="12.75">
      <c r="A755">
        <v>4</v>
      </c>
      <c r="B755" t="str">
        <f>"080100712"</f>
        <v>080100712</v>
      </c>
      <c r="C755" t="s">
        <v>854</v>
      </c>
      <c r="D755" t="s">
        <v>843</v>
      </c>
    </row>
    <row r="757" ht="12.75">
      <c r="A757" t="s">
        <v>855</v>
      </c>
    </row>
    <row r="758" ht="12.75">
      <c r="A758" t="s">
        <v>856</v>
      </c>
    </row>
    <row r="759" ht="12.75">
      <c r="A759" t="s">
        <v>4</v>
      </c>
    </row>
    <row r="760" spans="1:4" ht="12.75">
      <c r="A760">
        <v>1</v>
      </c>
      <c r="B760" t="str">
        <f>"069500635"</f>
        <v>069500635</v>
      </c>
      <c r="C760" t="s">
        <v>857</v>
      </c>
      <c r="D760" t="s">
        <v>858</v>
      </c>
    </row>
    <row r="761" spans="1:4" ht="12.75">
      <c r="A761">
        <v>2</v>
      </c>
      <c r="B761" t="str">
        <f>"069600452"</f>
        <v>069600452</v>
      </c>
      <c r="C761" t="s">
        <v>859</v>
      </c>
      <c r="D761" t="s">
        <v>860</v>
      </c>
    </row>
    <row r="762" spans="1:4" ht="12.75">
      <c r="A762">
        <v>3</v>
      </c>
      <c r="B762" t="str">
        <f>"163702318"</f>
        <v>163702318</v>
      </c>
      <c r="C762" t="s">
        <v>861</v>
      </c>
      <c r="D762" t="s">
        <v>862</v>
      </c>
    </row>
    <row r="763" spans="1:4" ht="12.75">
      <c r="A763">
        <v>4</v>
      </c>
      <c r="B763" t="str">
        <f>"071301060"</f>
        <v>071301060</v>
      </c>
      <c r="C763" t="s">
        <v>863</v>
      </c>
      <c r="D763" t="s">
        <v>862</v>
      </c>
    </row>
    <row r="764" ht="12.75">
      <c r="A764" t="s">
        <v>9</v>
      </c>
    </row>
    <row r="765" spans="1:4" ht="12.75">
      <c r="A765">
        <v>1</v>
      </c>
      <c r="B765" t="str">
        <f>"071800615"</f>
        <v>071800615</v>
      </c>
      <c r="C765" t="s">
        <v>864</v>
      </c>
      <c r="D765" t="s">
        <v>865</v>
      </c>
    </row>
    <row r="766" spans="1:4" ht="12.75">
      <c r="A766">
        <v>2</v>
      </c>
      <c r="B766" t="str">
        <f>"070401140"</f>
        <v>070401140</v>
      </c>
      <c r="C766" t="s">
        <v>866</v>
      </c>
      <c r="D766" t="s">
        <v>867</v>
      </c>
    </row>
    <row r="767" spans="1:4" ht="12.75">
      <c r="A767">
        <v>3</v>
      </c>
      <c r="B767" t="str">
        <f>"071201324"</f>
        <v>071201324</v>
      </c>
      <c r="C767" t="s">
        <v>868</v>
      </c>
      <c r="D767" t="s">
        <v>862</v>
      </c>
    </row>
    <row r="768" spans="1:4" ht="12.75">
      <c r="A768">
        <v>4</v>
      </c>
      <c r="B768" t="str">
        <f>"071100331"</f>
        <v>071100331</v>
      </c>
      <c r="C768" t="s">
        <v>869</v>
      </c>
      <c r="D768" t="s">
        <v>862</v>
      </c>
    </row>
    <row r="770" ht="12.75">
      <c r="A770" t="s">
        <v>870</v>
      </c>
    </row>
    <row r="771" ht="12.75">
      <c r="A771" t="s">
        <v>871</v>
      </c>
    </row>
    <row r="772" ht="12.75">
      <c r="A772" t="s">
        <v>4</v>
      </c>
    </row>
    <row r="773" spans="1:4" ht="12.75">
      <c r="A773">
        <v>1</v>
      </c>
      <c r="B773" t="str">
        <f>"092401024"</f>
        <v>092401024</v>
      </c>
      <c r="C773" t="s">
        <v>872</v>
      </c>
      <c r="D773" t="s">
        <v>873</v>
      </c>
    </row>
    <row r="774" spans="1:4" ht="12.75">
      <c r="A774">
        <v>2</v>
      </c>
      <c r="B774" t="str">
        <f>"092500269"</f>
        <v>092500269</v>
      </c>
      <c r="C774" t="s">
        <v>874</v>
      </c>
      <c r="D774" t="s">
        <v>875</v>
      </c>
    </row>
    <row r="775" ht="12.75">
      <c r="A775" t="s">
        <v>9</v>
      </c>
    </row>
    <row r="776" spans="1:4" ht="12.75">
      <c r="A776">
        <v>1</v>
      </c>
      <c r="B776" t="str">
        <f>"092700877"</f>
        <v>092700877</v>
      </c>
      <c r="C776" t="s">
        <v>876</v>
      </c>
      <c r="D776" t="s">
        <v>875</v>
      </c>
    </row>
    <row r="777" spans="1:4" ht="12.75">
      <c r="A777">
        <v>2</v>
      </c>
      <c r="B777" t="str">
        <f>"092602589"</f>
        <v>092602589</v>
      </c>
      <c r="C777" t="s">
        <v>877</v>
      </c>
      <c r="D777" t="s">
        <v>875</v>
      </c>
    </row>
    <row r="779" ht="12.75">
      <c r="A779" t="s">
        <v>878</v>
      </c>
    </row>
    <row r="780" ht="12.75">
      <c r="A780" t="s">
        <v>879</v>
      </c>
    </row>
    <row r="781" ht="12.75">
      <c r="A781" t="s">
        <v>4</v>
      </c>
    </row>
    <row r="782" spans="1:4" ht="12.75">
      <c r="A782">
        <v>1</v>
      </c>
      <c r="B782" t="str">
        <f>"066300525"</f>
        <v>066300525</v>
      </c>
      <c r="C782" t="s">
        <v>880</v>
      </c>
      <c r="D782" t="s">
        <v>881</v>
      </c>
    </row>
    <row r="783" ht="12.75">
      <c r="A783" t="s">
        <v>9</v>
      </c>
    </row>
    <row r="784" spans="1:4" ht="12.75">
      <c r="A784">
        <v>1</v>
      </c>
      <c r="B784" t="str">
        <f>"066401174"</f>
        <v>066401174</v>
      </c>
      <c r="C784" t="s">
        <v>882</v>
      </c>
      <c r="D784" t="s">
        <v>883</v>
      </c>
    </row>
    <row r="786" ht="12.75">
      <c r="A786" t="s">
        <v>884</v>
      </c>
    </row>
    <row r="787" ht="12.75">
      <c r="A787" t="s">
        <v>885</v>
      </c>
    </row>
    <row r="788" ht="12.75">
      <c r="A788" t="s">
        <v>4</v>
      </c>
    </row>
    <row r="789" spans="1:4" ht="12.75">
      <c r="A789">
        <v>1</v>
      </c>
      <c r="B789" t="str">
        <f>"113000545"</f>
        <v>113000545</v>
      </c>
      <c r="C789" t="s">
        <v>886</v>
      </c>
      <c r="D789" t="s">
        <v>887</v>
      </c>
    </row>
    <row r="790" spans="1:4" ht="12.75">
      <c r="A790">
        <v>2</v>
      </c>
      <c r="B790" t="str">
        <f>"113500658"</f>
        <v>113500658</v>
      </c>
      <c r="C790" t="s">
        <v>888</v>
      </c>
      <c r="D790" t="s">
        <v>889</v>
      </c>
    </row>
    <row r="791" spans="1:4" ht="12.75">
      <c r="A791">
        <v>3</v>
      </c>
      <c r="B791" t="str">
        <f>"112800177"</f>
        <v>112800177</v>
      </c>
      <c r="C791" t="s">
        <v>890</v>
      </c>
      <c r="D791" t="s">
        <v>891</v>
      </c>
    </row>
    <row r="792" ht="12.75">
      <c r="A792" t="s">
        <v>9</v>
      </c>
    </row>
    <row r="793" spans="1:4" ht="12.75">
      <c r="A793">
        <v>1</v>
      </c>
      <c r="B793" t="str">
        <f>"112701548"</f>
        <v>112701548</v>
      </c>
      <c r="C793" t="s">
        <v>892</v>
      </c>
      <c r="D793" t="s">
        <v>893</v>
      </c>
    </row>
    <row r="794" spans="1:4" ht="12.75">
      <c r="A794">
        <v>2</v>
      </c>
      <c r="B794" t="str">
        <f>"113300692"</f>
        <v>113300692</v>
      </c>
      <c r="C794" t="s">
        <v>894</v>
      </c>
      <c r="D794" t="s">
        <v>895</v>
      </c>
    </row>
    <row r="795" spans="1:4" ht="12.75">
      <c r="A795">
        <v>3</v>
      </c>
      <c r="B795" t="str">
        <f>"112601212"</f>
        <v>112601212</v>
      </c>
      <c r="C795" t="s">
        <v>896</v>
      </c>
      <c r="D795" t="s">
        <v>897</v>
      </c>
    </row>
    <row r="797" ht="12.75">
      <c r="A797" t="s">
        <v>898</v>
      </c>
    </row>
    <row r="798" ht="12.75">
      <c r="A798" t="s">
        <v>899</v>
      </c>
    </row>
    <row r="799" ht="12.75">
      <c r="A799" t="s">
        <v>4</v>
      </c>
    </row>
    <row r="800" spans="1:4" ht="12.75">
      <c r="A800">
        <v>1</v>
      </c>
      <c r="B800" t="str">
        <f>"125000796"</f>
        <v>125000796</v>
      </c>
      <c r="C800" t="s">
        <v>900</v>
      </c>
      <c r="D800" t="s">
        <v>901</v>
      </c>
    </row>
    <row r="801" spans="1:4" ht="12.75">
      <c r="A801">
        <v>2</v>
      </c>
      <c r="B801" t="str">
        <f>"125800191"</f>
        <v>125800191</v>
      </c>
      <c r="C801" t="s">
        <v>902</v>
      </c>
      <c r="D801" t="s">
        <v>903</v>
      </c>
    </row>
    <row r="802" spans="1:4" ht="12.75">
      <c r="A802">
        <v>3</v>
      </c>
      <c r="B802" t="str">
        <f>"124900569"</f>
        <v>124900569</v>
      </c>
      <c r="C802" t="s">
        <v>904</v>
      </c>
      <c r="D802" t="s">
        <v>901</v>
      </c>
    </row>
    <row r="803" spans="1:4" ht="12.75">
      <c r="A803">
        <v>4</v>
      </c>
      <c r="B803" t="str">
        <f>"125500672"</f>
        <v>125500672</v>
      </c>
      <c r="C803" t="s">
        <v>905</v>
      </c>
      <c r="D803" t="s">
        <v>901</v>
      </c>
    </row>
    <row r="804" ht="12.75">
      <c r="A804" t="s">
        <v>9</v>
      </c>
    </row>
    <row r="805" spans="1:4" ht="12.75">
      <c r="A805">
        <v>1</v>
      </c>
      <c r="B805" t="str">
        <f>"125300592"</f>
        <v>125300592</v>
      </c>
      <c r="C805" t="s">
        <v>906</v>
      </c>
      <c r="D805" t="s">
        <v>907</v>
      </c>
    </row>
    <row r="806" spans="1:4" ht="12.75">
      <c r="A806">
        <v>2</v>
      </c>
      <c r="B806" t="str">
        <f>"124300673"</f>
        <v>124300673</v>
      </c>
      <c r="C806" t="s">
        <v>908</v>
      </c>
      <c r="D806" t="s">
        <v>909</v>
      </c>
    </row>
    <row r="807" spans="1:4" ht="12.75">
      <c r="A807">
        <v>3</v>
      </c>
      <c r="B807" t="str">
        <f>"125400883"</f>
        <v>125400883</v>
      </c>
      <c r="C807" t="s">
        <v>910</v>
      </c>
      <c r="D807" t="s">
        <v>901</v>
      </c>
    </row>
    <row r="808" spans="1:4" ht="12.75">
      <c r="A808">
        <v>4</v>
      </c>
      <c r="B808" t="str">
        <f>"124500321"</f>
        <v>124500321</v>
      </c>
      <c r="C808" t="s">
        <v>911</v>
      </c>
      <c r="D808" t="s">
        <v>912</v>
      </c>
    </row>
    <row r="810" ht="12.75">
      <c r="A810" t="s">
        <v>913</v>
      </c>
    </row>
    <row r="811" ht="12.75">
      <c r="A811" t="s">
        <v>914</v>
      </c>
    </row>
    <row r="812" ht="12.75">
      <c r="A812" t="s">
        <v>4</v>
      </c>
    </row>
    <row r="813" spans="1:4" ht="12.75">
      <c r="A813">
        <v>1</v>
      </c>
      <c r="B813" t="str">
        <f>"129500530"</f>
        <v>129500530</v>
      </c>
      <c r="C813" t="s">
        <v>915</v>
      </c>
      <c r="D813" t="s">
        <v>916</v>
      </c>
    </row>
    <row r="814" spans="1:4" ht="12.75">
      <c r="A814">
        <v>2</v>
      </c>
      <c r="B814" t="str">
        <f>"129600748"</f>
        <v>129600748</v>
      </c>
      <c r="C814" t="s">
        <v>917</v>
      </c>
      <c r="D814" t="s">
        <v>916</v>
      </c>
    </row>
    <row r="815" ht="12.75">
      <c r="A815" t="s">
        <v>9</v>
      </c>
    </row>
    <row r="816" spans="1:4" ht="12.75">
      <c r="A816">
        <v>1</v>
      </c>
      <c r="B816" t="str">
        <f>"129701057"</f>
        <v>129701057</v>
      </c>
      <c r="C816" t="s">
        <v>918</v>
      </c>
      <c r="D816" t="s">
        <v>919</v>
      </c>
    </row>
    <row r="817" spans="1:4" ht="12.75">
      <c r="A817">
        <v>2</v>
      </c>
      <c r="B817" t="str">
        <f>"129400289"</f>
        <v>129400289</v>
      </c>
      <c r="C817" t="s">
        <v>920</v>
      </c>
      <c r="D817" t="s">
        <v>916</v>
      </c>
    </row>
    <row r="819" ht="12.75">
      <c r="A819" t="s">
        <v>921</v>
      </c>
    </row>
    <row r="820" ht="12.75">
      <c r="A820" t="s">
        <v>922</v>
      </c>
    </row>
    <row r="821" ht="12.75">
      <c r="A821" t="s">
        <v>4</v>
      </c>
    </row>
    <row r="822" spans="1:4" ht="12.75">
      <c r="A822">
        <v>1</v>
      </c>
      <c r="B822" t="str">
        <f>"200305251"</f>
        <v>200305251</v>
      </c>
      <c r="C822" t="s">
        <v>923</v>
      </c>
      <c r="D822" t="s">
        <v>924</v>
      </c>
    </row>
    <row r="823" spans="1:4" ht="12.75">
      <c r="A823">
        <v>2</v>
      </c>
      <c r="B823" t="str">
        <f>"200005313"</f>
        <v>200005313</v>
      </c>
      <c r="C823" t="s">
        <v>925</v>
      </c>
      <c r="D823" t="s">
        <v>924</v>
      </c>
    </row>
    <row r="824" spans="1:4" ht="12.75">
      <c r="A824">
        <v>3</v>
      </c>
      <c r="B824" t="str">
        <f>"211001940"</f>
        <v>211001940</v>
      </c>
      <c r="C824" t="s">
        <v>926</v>
      </c>
      <c r="D824" t="s">
        <v>927</v>
      </c>
    </row>
    <row r="825" ht="12.75">
      <c r="A825" t="s">
        <v>9</v>
      </c>
    </row>
    <row r="826" spans="1:4" ht="12.75">
      <c r="A826">
        <v>1</v>
      </c>
      <c r="B826" t="str">
        <f>"199701864"</f>
        <v>199701864</v>
      </c>
      <c r="C826" t="s">
        <v>928</v>
      </c>
      <c r="D826" t="s">
        <v>929</v>
      </c>
    </row>
    <row r="827" spans="1:4" ht="12.75">
      <c r="A827">
        <v>2</v>
      </c>
      <c r="B827" t="str">
        <f>"210900539"</f>
        <v>210900539</v>
      </c>
      <c r="C827" t="s">
        <v>930</v>
      </c>
      <c r="D827" t="s">
        <v>927</v>
      </c>
    </row>
    <row r="828" spans="1:4" ht="12.75">
      <c r="A828">
        <v>3</v>
      </c>
      <c r="B828" t="str">
        <f>"203304527"</f>
        <v>203304527</v>
      </c>
      <c r="C828" t="s">
        <v>931</v>
      </c>
      <c r="D828" t="s">
        <v>929</v>
      </c>
    </row>
    <row r="830" ht="12.75">
      <c r="A830" t="s">
        <v>932</v>
      </c>
    </row>
    <row r="831" ht="12.75">
      <c r="A831" t="s">
        <v>933</v>
      </c>
    </row>
    <row r="832" ht="12.75">
      <c r="A832" t="s">
        <v>4</v>
      </c>
    </row>
    <row r="833" spans="1:4" ht="12.75">
      <c r="A833">
        <v>1</v>
      </c>
      <c r="B833" t="str">
        <f>"199700343"</f>
        <v>199700343</v>
      </c>
      <c r="C833" t="s">
        <v>928</v>
      </c>
      <c r="D833" t="s">
        <v>929</v>
      </c>
    </row>
    <row r="834" ht="12.75">
      <c r="A834" t="s">
        <v>9</v>
      </c>
    </row>
    <row r="835" spans="1:4" ht="12.75">
      <c r="A835">
        <v>1</v>
      </c>
      <c r="B835" t="str">
        <f>"218200394"</f>
        <v>218200394</v>
      </c>
      <c r="C835" t="s">
        <v>934</v>
      </c>
      <c r="D835" t="s">
        <v>927</v>
      </c>
    </row>
    <row r="837" ht="12.75">
      <c r="A837" t="s">
        <v>935</v>
      </c>
    </row>
    <row r="838" ht="12.75">
      <c r="A838" t="s">
        <v>936</v>
      </c>
    </row>
    <row r="839" ht="12.75">
      <c r="A839" t="s">
        <v>4</v>
      </c>
    </row>
    <row r="840" spans="1:4" ht="12.75">
      <c r="A840">
        <v>1</v>
      </c>
      <c r="B840" t="str">
        <f>"201001648"</f>
        <v>201001648</v>
      </c>
      <c r="C840" t="s">
        <v>937</v>
      </c>
      <c r="D840" t="s">
        <v>929</v>
      </c>
    </row>
    <row r="841" ht="12.75">
      <c r="A841" t="s">
        <v>9</v>
      </c>
    </row>
    <row r="842" spans="1:4" ht="12.75">
      <c r="A842">
        <v>1</v>
      </c>
      <c r="B842" t="str">
        <f>"196906403"</f>
        <v>196906403</v>
      </c>
      <c r="C842" t="s">
        <v>938</v>
      </c>
      <c r="D842" t="s">
        <v>939</v>
      </c>
    </row>
    <row r="844" ht="12.75">
      <c r="A844" t="s">
        <v>940</v>
      </c>
    </row>
    <row r="845" ht="12.75">
      <c r="A845" t="s">
        <v>941</v>
      </c>
    </row>
    <row r="846" ht="12.75">
      <c r="A846" t="s">
        <v>4</v>
      </c>
    </row>
    <row r="847" spans="1:4" ht="12.75">
      <c r="A847">
        <v>1</v>
      </c>
      <c r="B847" t="str">
        <f>"199202704"</f>
        <v>199202704</v>
      </c>
      <c r="C847" t="s">
        <v>942</v>
      </c>
      <c r="D847" t="s">
        <v>929</v>
      </c>
    </row>
    <row r="848" spans="1:4" ht="12.75">
      <c r="A848">
        <v>2</v>
      </c>
      <c r="B848" t="str">
        <f>"199701078"</f>
        <v>199701078</v>
      </c>
      <c r="C848" t="s">
        <v>928</v>
      </c>
      <c r="D848" t="s">
        <v>929</v>
      </c>
    </row>
    <row r="849" ht="12.75">
      <c r="A849" t="s">
        <v>9</v>
      </c>
    </row>
    <row r="850" spans="1:4" ht="12.75">
      <c r="A850">
        <v>1</v>
      </c>
      <c r="B850" t="str">
        <f>"199807691"</f>
        <v>199807691</v>
      </c>
      <c r="C850" t="s">
        <v>943</v>
      </c>
      <c r="D850" t="s">
        <v>929</v>
      </c>
    </row>
    <row r="851" spans="1:4" ht="12.75">
      <c r="A851">
        <v>2</v>
      </c>
      <c r="B851" t="str">
        <f>"214600638"</f>
        <v>214600638</v>
      </c>
      <c r="C851" t="s">
        <v>944</v>
      </c>
      <c r="D851" t="s">
        <v>945</v>
      </c>
    </row>
    <row r="853" ht="12.75">
      <c r="A853" t="s">
        <v>946</v>
      </c>
    </row>
    <row r="854" ht="12.75">
      <c r="A854" t="s">
        <v>947</v>
      </c>
    </row>
    <row r="855" ht="12.75">
      <c r="A855" t="s">
        <v>4</v>
      </c>
    </row>
    <row r="856" spans="1:4" ht="12.75">
      <c r="A856">
        <v>1</v>
      </c>
      <c r="B856" t="str">
        <f>"218204111"</f>
        <v>218204111</v>
      </c>
      <c r="C856" t="s">
        <v>934</v>
      </c>
      <c r="D856" t="s">
        <v>927</v>
      </c>
    </row>
    <row r="857" spans="1:4" ht="12.75">
      <c r="A857">
        <v>2</v>
      </c>
      <c r="B857" t="str">
        <f>"198600830"</f>
        <v>198600830</v>
      </c>
      <c r="C857" t="s">
        <v>948</v>
      </c>
      <c r="D857" t="s">
        <v>949</v>
      </c>
    </row>
    <row r="858" spans="1:4" ht="12.75">
      <c r="A858">
        <v>3</v>
      </c>
      <c r="B858" t="str">
        <f>"211001622"</f>
        <v>211001622</v>
      </c>
      <c r="C858" t="s">
        <v>926</v>
      </c>
      <c r="D858" t="s">
        <v>927</v>
      </c>
    </row>
    <row r="859" spans="1:4" ht="12.75">
      <c r="A859">
        <v>4</v>
      </c>
      <c r="B859" t="str">
        <f>"198303664"</f>
        <v>198303664</v>
      </c>
      <c r="C859" t="s">
        <v>950</v>
      </c>
      <c r="D859" t="s">
        <v>927</v>
      </c>
    </row>
    <row r="860" ht="12.75">
      <c r="A860" t="s">
        <v>9</v>
      </c>
    </row>
    <row r="861" spans="1:4" ht="12.75">
      <c r="A861">
        <v>1</v>
      </c>
      <c r="B861" t="str">
        <f>"210900909"</f>
        <v>210900909</v>
      </c>
      <c r="C861" t="s">
        <v>930</v>
      </c>
      <c r="D861" t="s">
        <v>927</v>
      </c>
    </row>
    <row r="862" spans="1:4" ht="12.75">
      <c r="A862">
        <v>2</v>
      </c>
      <c r="B862" t="str">
        <f>"198400111"</f>
        <v>198400111</v>
      </c>
      <c r="C862" t="s">
        <v>951</v>
      </c>
      <c r="D862" t="s">
        <v>927</v>
      </c>
    </row>
    <row r="863" spans="1:4" ht="12.75">
      <c r="A863">
        <v>3</v>
      </c>
      <c r="B863" t="str">
        <f>"202404185"</f>
        <v>202404185</v>
      </c>
      <c r="C863" t="s">
        <v>952</v>
      </c>
      <c r="D863" t="s">
        <v>927</v>
      </c>
    </row>
    <row r="864" spans="1:4" ht="12.75">
      <c r="A864">
        <v>4</v>
      </c>
      <c r="B864" t="str">
        <f>"198805941"</f>
        <v>198805941</v>
      </c>
      <c r="C864" t="s">
        <v>953</v>
      </c>
      <c r="D864" t="s">
        <v>927</v>
      </c>
    </row>
    <row r="866" ht="12.75">
      <c r="A866" t="s">
        <v>954</v>
      </c>
    </row>
    <row r="867" ht="12.75">
      <c r="A867" t="s">
        <v>955</v>
      </c>
    </row>
    <row r="868" ht="12.75">
      <c r="A868" t="s">
        <v>4</v>
      </c>
    </row>
    <row r="869" spans="1:4" ht="12.75">
      <c r="A869">
        <v>1</v>
      </c>
      <c r="B869" t="str">
        <f>"197402205"</f>
        <v>197402205</v>
      </c>
      <c r="C869" t="s">
        <v>956</v>
      </c>
      <c r="D869" t="s">
        <v>957</v>
      </c>
    </row>
    <row r="870" spans="1:4" ht="12.75">
      <c r="A870">
        <v>2</v>
      </c>
      <c r="B870" t="str">
        <f>"197305034"</f>
        <v>197305034</v>
      </c>
      <c r="C870" t="s">
        <v>958</v>
      </c>
      <c r="D870" t="s">
        <v>957</v>
      </c>
    </row>
    <row r="871" spans="1:4" ht="12.75">
      <c r="A871">
        <v>3</v>
      </c>
      <c r="B871" t="str">
        <f>"197900118"</f>
        <v>197900118</v>
      </c>
      <c r="C871" t="s">
        <v>959</v>
      </c>
      <c r="D871" t="s">
        <v>957</v>
      </c>
    </row>
    <row r="872" spans="1:4" ht="12.75">
      <c r="A872">
        <v>4</v>
      </c>
      <c r="B872" t="str">
        <f>"197706586"</f>
        <v>197706586</v>
      </c>
      <c r="C872" t="s">
        <v>960</v>
      </c>
      <c r="D872" t="s">
        <v>957</v>
      </c>
    </row>
    <row r="873" spans="1:4" ht="12.75">
      <c r="A873">
        <v>5</v>
      </c>
      <c r="B873" t="str">
        <f>"198100169"</f>
        <v>198100169</v>
      </c>
      <c r="C873" t="s">
        <v>961</v>
      </c>
      <c r="D873" t="s">
        <v>957</v>
      </c>
    </row>
    <row r="874" spans="1:4" ht="12.75">
      <c r="A874">
        <v>6</v>
      </c>
      <c r="B874" t="str">
        <f>"202901400"</f>
        <v>202901400</v>
      </c>
      <c r="C874" t="s">
        <v>962</v>
      </c>
      <c r="D874" t="s">
        <v>963</v>
      </c>
    </row>
    <row r="875" spans="1:4" ht="12.75">
      <c r="A875">
        <v>7</v>
      </c>
      <c r="B875" t="str">
        <f>"197001103"</f>
        <v>197001103</v>
      </c>
      <c r="C875" t="s">
        <v>964</v>
      </c>
      <c r="D875" t="s">
        <v>957</v>
      </c>
    </row>
    <row r="876" ht="12.75">
      <c r="A876" t="s">
        <v>9</v>
      </c>
    </row>
    <row r="877" spans="1:4" ht="12.75">
      <c r="A877">
        <v>1</v>
      </c>
      <c r="B877" t="str">
        <f>"197802731"</f>
        <v>197802731</v>
      </c>
      <c r="C877" t="s">
        <v>965</v>
      </c>
      <c r="D877" t="s">
        <v>966</v>
      </c>
    </row>
    <row r="878" spans="1:4" ht="12.75">
      <c r="A878">
        <v>2</v>
      </c>
      <c r="B878" t="str">
        <f>"198003040"</f>
        <v>198003040</v>
      </c>
      <c r="C878" t="s">
        <v>967</v>
      </c>
      <c r="D878" t="s">
        <v>957</v>
      </c>
    </row>
    <row r="879" spans="1:4" ht="12.75">
      <c r="A879">
        <v>3</v>
      </c>
      <c r="B879" t="str">
        <f>"219300348"</f>
        <v>219300348</v>
      </c>
      <c r="C879" t="s">
        <v>968</v>
      </c>
      <c r="D879" t="s">
        <v>969</v>
      </c>
    </row>
    <row r="880" spans="1:4" ht="12.75">
      <c r="A880">
        <v>4</v>
      </c>
      <c r="B880" t="str">
        <f>"211302863"</f>
        <v>211302863</v>
      </c>
      <c r="C880" t="s">
        <v>970</v>
      </c>
      <c r="D880" t="s">
        <v>957</v>
      </c>
    </row>
    <row r="881" spans="1:4" ht="12.75">
      <c r="A881">
        <v>5</v>
      </c>
      <c r="B881" t="str">
        <f>"196901584"</f>
        <v>196901584</v>
      </c>
      <c r="C881" t="s">
        <v>938</v>
      </c>
      <c r="D881" t="s">
        <v>939</v>
      </c>
    </row>
    <row r="882" spans="1:4" ht="12.75">
      <c r="A882">
        <v>6</v>
      </c>
      <c r="B882" t="str">
        <f>"200404723"</f>
        <v>200404723</v>
      </c>
      <c r="C882" t="s">
        <v>971</v>
      </c>
      <c r="D882" t="s">
        <v>957</v>
      </c>
    </row>
    <row r="883" spans="1:4" ht="12.75">
      <c r="A883">
        <v>7</v>
      </c>
      <c r="B883" t="str">
        <f>"216201135"</f>
        <v>216201135</v>
      </c>
      <c r="C883" t="s">
        <v>972</v>
      </c>
      <c r="D883" t="s">
        <v>957</v>
      </c>
    </row>
    <row r="885" ht="12.75">
      <c r="A885" t="s">
        <v>973</v>
      </c>
    </row>
    <row r="886" ht="12.75">
      <c r="A886" t="s">
        <v>974</v>
      </c>
    </row>
    <row r="887" ht="12.75">
      <c r="A887" t="s">
        <v>4</v>
      </c>
    </row>
    <row r="888" spans="1:4" ht="12.75">
      <c r="A888">
        <v>1</v>
      </c>
      <c r="B888" t="str">
        <f>"200204277"</f>
        <v>200204277</v>
      </c>
      <c r="C888" t="s">
        <v>975</v>
      </c>
      <c r="D888" t="s">
        <v>976</v>
      </c>
    </row>
    <row r="889" spans="1:4" ht="12.75">
      <c r="A889">
        <v>2</v>
      </c>
      <c r="B889" t="str">
        <f>"199401445"</f>
        <v>199401445</v>
      </c>
      <c r="C889" t="s">
        <v>977</v>
      </c>
      <c r="D889" t="s">
        <v>976</v>
      </c>
    </row>
    <row r="890" ht="12.75">
      <c r="A890" t="s">
        <v>9</v>
      </c>
    </row>
    <row r="891" spans="1:4" ht="12.75">
      <c r="A891">
        <v>1</v>
      </c>
      <c r="B891" t="str">
        <f>"214500494"</f>
        <v>214500494</v>
      </c>
      <c r="C891" t="s">
        <v>978</v>
      </c>
      <c r="D891" t="s">
        <v>979</v>
      </c>
    </row>
    <row r="892" spans="1:4" ht="12.75">
      <c r="A892">
        <v>2</v>
      </c>
      <c r="B892" t="str">
        <f>"199500380"</f>
        <v>199500380</v>
      </c>
      <c r="C892" t="s">
        <v>980</v>
      </c>
      <c r="D892" t="s">
        <v>976</v>
      </c>
    </row>
    <row r="894" ht="12.75">
      <c r="A894" t="s">
        <v>981</v>
      </c>
    </row>
    <row r="895" ht="12.75">
      <c r="A895" t="s">
        <v>982</v>
      </c>
    </row>
    <row r="896" ht="12.75">
      <c r="A896" t="s">
        <v>4</v>
      </c>
    </row>
    <row r="897" spans="1:4" ht="12.75">
      <c r="A897">
        <v>1</v>
      </c>
      <c r="B897" t="str">
        <f>"209300246"</f>
        <v>209300246</v>
      </c>
      <c r="C897" t="s">
        <v>983</v>
      </c>
      <c r="D897" t="s">
        <v>984</v>
      </c>
    </row>
    <row r="898" ht="12.75">
      <c r="A898" t="s">
        <v>9</v>
      </c>
    </row>
    <row r="899" spans="1:4" ht="12.75">
      <c r="A899">
        <v>1</v>
      </c>
      <c r="B899" t="str">
        <f>"209300600"</f>
        <v>209300600</v>
      </c>
      <c r="C899" t="s">
        <v>983</v>
      </c>
      <c r="D899" t="s">
        <v>984</v>
      </c>
    </row>
    <row r="901" ht="12.75">
      <c r="A901" t="s">
        <v>985</v>
      </c>
    </row>
    <row r="902" ht="12.75">
      <c r="A902" t="s">
        <v>986</v>
      </c>
    </row>
    <row r="903" ht="12.75">
      <c r="A903" t="s">
        <v>4</v>
      </c>
    </row>
    <row r="904" spans="1:4" ht="12.75">
      <c r="A904">
        <v>1</v>
      </c>
      <c r="B904" t="str">
        <f>"212401018"</f>
        <v>212401018</v>
      </c>
      <c r="C904" t="s">
        <v>987</v>
      </c>
      <c r="D904" t="s">
        <v>988</v>
      </c>
    </row>
    <row r="905" ht="12.75">
      <c r="A905" t="s">
        <v>9</v>
      </c>
    </row>
    <row r="906" spans="1:4" ht="12.75">
      <c r="A906">
        <v>1</v>
      </c>
      <c r="B906" t="str">
        <f>"207800233"</f>
        <v>207800233</v>
      </c>
      <c r="C906" t="s">
        <v>989</v>
      </c>
      <c r="D906" t="s">
        <v>990</v>
      </c>
    </row>
    <row r="908" ht="12.75">
      <c r="A908" t="s">
        <v>991</v>
      </c>
    </row>
    <row r="909" ht="12.75">
      <c r="A909" t="s">
        <v>992</v>
      </c>
    </row>
    <row r="910" ht="12.75">
      <c r="A910" t="s">
        <v>4</v>
      </c>
    </row>
    <row r="911" spans="1:4" ht="12.75">
      <c r="A911">
        <v>1</v>
      </c>
      <c r="B911" t="str">
        <f>"205300146"</f>
        <v>205300146</v>
      </c>
      <c r="C911" t="s">
        <v>993</v>
      </c>
      <c r="D911" t="s">
        <v>994</v>
      </c>
    </row>
    <row r="912" ht="12.75">
      <c r="A912" t="s">
        <v>9</v>
      </c>
    </row>
    <row r="913" spans="1:4" ht="12.75">
      <c r="A913">
        <v>1</v>
      </c>
      <c r="B913" t="str">
        <f>"205300407"</f>
        <v>205300407</v>
      </c>
      <c r="C913" t="s">
        <v>993</v>
      </c>
      <c r="D913" t="s">
        <v>994</v>
      </c>
    </row>
    <row r="915" ht="12.75">
      <c r="A915" t="s">
        <v>995</v>
      </c>
    </row>
    <row r="916" ht="12.75">
      <c r="A916" t="s">
        <v>996</v>
      </c>
    </row>
    <row r="917" ht="12.75">
      <c r="A917" t="s">
        <v>4</v>
      </c>
    </row>
    <row r="918" spans="1:4" ht="12.75">
      <c r="A918">
        <v>1</v>
      </c>
      <c r="B918" t="str">
        <f>"204702105"</f>
        <v>204702105</v>
      </c>
      <c r="C918" t="s">
        <v>997</v>
      </c>
      <c r="D918" t="s">
        <v>998</v>
      </c>
    </row>
    <row r="919" spans="1:4" ht="12.75">
      <c r="A919">
        <v>2</v>
      </c>
      <c r="B919" t="str">
        <f>"204400187"</f>
        <v>204400187</v>
      </c>
      <c r="C919" t="s">
        <v>999</v>
      </c>
      <c r="D919" t="s">
        <v>1000</v>
      </c>
    </row>
    <row r="920" spans="1:4" ht="12.75">
      <c r="A920">
        <v>3</v>
      </c>
      <c r="B920" t="str">
        <f>"203601719"</f>
        <v>203601719</v>
      </c>
      <c r="C920" t="s">
        <v>1001</v>
      </c>
      <c r="D920" t="s">
        <v>1002</v>
      </c>
    </row>
    <row r="921" spans="1:4" ht="12.75">
      <c r="A921">
        <v>4</v>
      </c>
      <c r="B921" t="str">
        <f>"205200231"</f>
        <v>205200231</v>
      </c>
      <c r="C921" t="s">
        <v>1003</v>
      </c>
      <c r="D921" t="s">
        <v>1004</v>
      </c>
    </row>
    <row r="922" spans="1:4" ht="12.75">
      <c r="A922">
        <v>5</v>
      </c>
      <c r="B922" t="str">
        <f>"212100300"</f>
        <v>212100300</v>
      </c>
      <c r="C922" t="s">
        <v>1005</v>
      </c>
      <c r="D922" t="s">
        <v>1006</v>
      </c>
    </row>
    <row r="923" ht="12.75">
      <c r="A923" t="s">
        <v>9</v>
      </c>
    </row>
    <row r="924" spans="1:4" ht="12.75">
      <c r="A924">
        <v>1</v>
      </c>
      <c r="B924" t="str">
        <f>"204701291"</f>
        <v>204701291</v>
      </c>
      <c r="C924" t="s">
        <v>997</v>
      </c>
      <c r="D924" t="s">
        <v>998</v>
      </c>
    </row>
    <row r="925" spans="1:4" ht="12.75">
      <c r="A925">
        <v>2</v>
      </c>
      <c r="B925" t="str">
        <f>"203600606"</f>
        <v>203600606</v>
      </c>
      <c r="C925" t="s">
        <v>1001</v>
      </c>
      <c r="D925" t="s">
        <v>1002</v>
      </c>
    </row>
    <row r="926" spans="1:4" ht="12.75">
      <c r="A926">
        <v>3</v>
      </c>
      <c r="B926" t="str">
        <f>"204400496"</f>
        <v>204400496</v>
      </c>
      <c r="C926" t="s">
        <v>999</v>
      </c>
      <c r="D926" t="s">
        <v>1000</v>
      </c>
    </row>
    <row r="927" spans="1:4" ht="12.75">
      <c r="A927">
        <v>4</v>
      </c>
      <c r="B927" t="str">
        <f>"205200593"</f>
        <v>205200593</v>
      </c>
      <c r="C927" t="s">
        <v>1003</v>
      </c>
      <c r="D927" t="s">
        <v>1004</v>
      </c>
    </row>
    <row r="928" spans="1:4" ht="12.75">
      <c r="A928">
        <v>5</v>
      </c>
      <c r="B928" t="str">
        <f>"212100150"</f>
        <v>212100150</v>
      </c>
      <c r="C928" t="s">
        <v>1005</v>
      </c>
      <c r="D928" t="s">
        <v>1006</v>
      </c>
    </row>
    <row r="930" ht="12.75">
      <c r="A930" t="s">
        <v>1007</v>
      </c>
    </row>
    <row r="931" ht="12.75">
      <c r="A931" t="s">
        <v>1008</v>
      </c>
    </row>
    <row r="932" ht="12.75">
      <c r="A932" t="s">
        <v>4</v>
      </c>
    </row>
    <row r="933" spans="1:4" ht="12.75">
      <c r="A933">
        <v>1</v>
      </c>
      <c r="B933" t="str">
        <f>"218100113"</f>
        <v>218100113</v>
      </c>
      <c r="C933" t="s">
        <v>1009</v>
      </c>
      <c r="D933" t="s">
        <v>1010</v>
      </c>
    </row>
    <row r="934" ht="12.75">
      <c r="A934" t="s">
        <v>9</v>
      </c>
    </row>
    <row r="936" ht="12.75">
      <c r="A936" t="s">
        <v>1011</v>
      </c>
    </row>
    <row r="937" ht="12.75">
      <c r="A937" t="s">
        <v>1012</v>
      </c>
    </row>
    <row r="938" ht="12.75">
      <c r="A938" t="s">
        <v>4</v>
      </c>
    </row>
    <row r="939" spans="1:4" ht="12.75">
      <c r="A939">
        <v>1</v>
      </c>
      <c r="B939" t="str">
        <f>"206700738"</f>
        <v>206700738</v>
      </c>
      <c r="C939" t="s">
        <v>1013</v>
      </c>
      <c r="D939" t="s">
        <v>1014</v>
      </c>
    </row>
    <row r="940" spans="1:4" ht="12.75">
      <c r="A940">
        <v>2</v>
      </c>
      <c r="B940" t="str">
        <f>"207100193"</f>
        <v>207100193</v>
      </c>
      <c r="C940" t="s">
        <v>1015</v>
      </c>
      <c r="D940" t="s">
        <v>1016</v>
      </c>
    </row>
    <row r="941" ht="12.75">
      <c r="A941" t="s">
        <v>9</v>
      </c>
    </row>
    <row r="942" spans="1:4" ht="12.75">
      <c r="A942">
        <v>1</v>
      </c>
      <c r="B942" t="str">
        <f>"207100286"</f>
        <v>207100286</v>
      </c>
      <c r="C942" t="s">
        <v>1015</v>
      </c>
      <c r="D942" t="s">
        <v>1016</v>
      </c>
    </row>
    <row r="943" spans="1:4" ht="12.75">
      <c r="A943">
        <v>2</v>
      </c>
      <c r="B943" t="str">
        <f>"206700633"</f>
        <v>206700633</v>
      </c>
      <c r="C943" t="s">
        <v>1013</v>
      </c>
      <c r="D943" t="s">
        <v>1014</v>
      </c>
    </row>
    <row r="945" ht="12.75">
      <c r="A945" t="s">
        <v>1017</v>
      </c>
    </row>
    <row r="946" ht="12.75">
      <c r="A946" t="s">
        <v>1018</v>
      </c>
    </row>
    <row r="947" ht="12.75">
      <c r="A947" t="s">
        <v>4</v>
      </c>
    </row>
    <row r="948" spans="1:4" ht="12.75">
      <c r="A948">
        <v>1</v>
      </c>
      <c r="B948" t="str">
        <f>"214000290"</f>
        <v>214000290</v>
      </c>
      <c r="C948" t="s">
        <v>1019</v>
      </c>
      <c r="D948" t="s">
        <v>1020</v>
      </c>
    </row>
    <row r="949" ht="12.75">
      <c r="A949" t="s">
        <v>9</v>
      </c>
    </row>
    <row r="950" spans="1:4" ht="12.75">
      <c r="A950">
        <v>1</v>
      </c>
      <c r="B950" t="str">
        <f>"214000161"</f>
        <v>214000161</v>
      </c>
      <c r="C950" t="s">
        <v>1019</v>
      </c>
      <c r="D950" t="s">
        <v>1020</v>
      </c>
    </row>
    <row r="952" ht="12.75">
      <c r="A952" t="s">
        <v>1021</v>
      </c>
    </row>
    <row r="953" ht="12.75">
      <c r="A953" t="s">
        <v>1022</v>
      </c>
    </row>
    <row r="954" ht="12.75">
      <c r="A954" t="s">
        <v>4</v>
      </c>
    </row>
    <row r="955" spans="1:4" ht="12.75">
      <c r="A955">
        <v>1</v>
      </c>
      <c r="B955" t="str">
        <f>"205800195"</f>
        <v>205800195</v>
      </c>
      <c r="C955" t="s">
        <v>1023</v>
      </c>
      <c r="D955" t="s">
        <v>1024</v>
      </c>
    </row>
    <row r="956" ht="12.75">
      <c r="A956" t="s">
        <v>9</v>
      </c>
    </row>
    <row r="957" spans="1:4" ht="12.75">
      <c r="A957">
        <v>1</v>
      </c>
      <c r="B957" t="str">
        <f>"205900229"</f>
        <v>205900229</v>
      </c>
      <c r="C957" t="s">
        <v>1025</v>
      </c>
      <c r="D957" t="s">
        <v>1024</v>
      </c>
    </row>
    <row r="959" ht="12.75">
      <c r="A959" t="s">
        <v>1026</v>
      </c>
    </row>
    <row r="960" ht="12.75">
      <c r="A960" t="s">
        <v>992</v>
      </c>
    </row>
    <row r="961" ht="12.75">
      <c r="A961" t="s">
        <v>4</v>
      </c>
    </row>
    <row r="962" spans="1:4" ht="12.75">
      <c r="A962">
        <v>1</v>
      </c>
      <c r="B962" t="str">
        <f>"209000366"</f>
        <v>209000366</v>
      </c>
      <c r="C962" t="s">
        <v>1027</v>
      </c>
      <c r="D962" t="s">
        <v>1028</v>
      </c>
    </row>
    <row r="963" ht="12.75">
      <c r="A963" t="s">
        <v>9</v>
      </c>
    </row>
    <row r="964" spans="1:4" ht="12.75">
      <c r="A964">
        <v>1</v>
      </c>
      <c r="B964" t="str">
        <f>"209000126"</f>
        <v>209000126</v>
      </c>
      <c r="C964" t="s">
        <v>1027</v>
      </c>
      <c r="D964" t="s">
        <v>1028</v>
      </c>
    </row>
    <row r="966" ht="12.75">
      <c r="A966" t="s">
        <v>1029</v>
      </c>
    </row>
    <row r="967" ht="12.75">
      <c r="A967" t="s">
        <v>992</v>
      </c>
    </row>
    <row r="968" ht="12.75">
      <c r="A968" t="s">
        <v>4</v>
      </c>
    </row>
    <row r="969" spans="1:4" ht="12.75">
      <c r="A969">
        <v>1</v>
      </c>
      <c r="B969" t="str">
        <f>"208900228"</f>
        <v>208900228</v>
      </c>
      <c r="C969" t="s">
        <v>1030</v>
      </c>
      <c r="D969" t="s">
        <v>1031</v>
      </c>
    </row>
    <row r="970" ht="12.75">
      <c r="A970" t="s">
        <v>9</v>
      </c>
    </row>
    <row r="971" spans="1:4" ht="12.75">
      <c r="A971">
        <v>1</v>
      </c>
      <c r="B971" t="str">
        <f>"208901520"</f>
        <v>208901520</v>
      </c>
      <c r="C971" t="s">
        <v>1030</v>
      </c>
      <c r="D971" t="s">
        <v>1031</v>
      </c>
    </row>
    <row r="973" ht="12.75">
      <c r="A973" t="s">
        <v>1032</v>
      </c>
    </row>
    <row r="974" ht="12.75">
      <c r="A974" t="s">
        <v>1033</v>
      </c>
    </row>
    <row r="975" ht="12.75">
      <c r="A975" t="s">
        <v>4</v>
      </c>
    </row>
    <row r="976" spans="1:4" ht="12.75">
      <c r="A976">
        <v>1</v>
      </c>
      <c r="B976" t="str">
        <f>"209200202"</f>
        <v>209200202</v>
      </c>
      <c r="C976" t="s">
        <v>1034</v>
      </c>
      <c r="D976" t="s">
        <v>1035</v>
      </c>
    </row>
    <row r="977" spans="1:4" ht="12.75">
      <c r="A977">
        <v>2</v>
      </c>
      <c r="B977" t="str">
        <f>"209200584"</f>
        <v>209200584</v>
      </c>
      <c r="C977" t="s">
        <v>1034</v>
      </c>
      <c r="D977" t="s">
        <v>1035</v>
      </c>
    </row>
    <row r="978" ht="12.75">
      <c r="A978" t="s">
        <v>9</v>
      </c>
    </row>
    <row r="979" spans="1:4" ht="12.75">
      <c r="A979">
        <v>1</v>
      </c>
      <c r="B979" t="str">
        <f>"209201678"</f>
        <v>209201678</v>
      </c>
      <c r="C979" t="s">
        <v>1034</v>
      </c>
      <c r="D979" t="s">
        <v>1035</v>
      </c>
    </row>
    <row r="980" spans="1:4" ht="12.75">
      <c r="A980">
        <v>2</v>
      </c>
      <c r="B980" t="str">
        <f>"209200157"</f>
        <v>209200157</v>
      </c>
      <c r="C980" t="s">
        <v>1034</v>
      </c>
      <c r="D980" t="s">
        <v>1035</v>
      </c>
    </row>
    <row r="982" ht="12.75">
      <c r="A982" t="s">
        <v>1036</v>
      </c>
    </row>
    <row r="983" ht="12.75">
      <c r="A983" t="s">
        <v>1008</v>
      </c>
    </row>
    <row r="984" ht="12.75">
      <c r="A984" t="s">
        <v>4</v>
      </c>
    </row>
    <row r="985" spans="1:4" ht="12.75">
      <c r="A985">
        <v>1</v>
      </c>
      <c r="B985" t="str">
        <f>"216600215"</f>
        <v>216600215</v>
      </c>
      <c r="C985" t="s">
        <v>1037</v>
      </c>
      <c r="D985" t="s">
        <v>1038</v>
      </c>
    </row>
    <row r="986" ht="12.75">
      <c r="A986" t="s">
        <v>9</v>
      </c>
    </row>
    <row r="988" ht="12.75">
      <c r="A988" t="s">
        <v>1039</v>
      </c>
    </row>
    <row r="989" ht="12.75">
      <c r="A989" t="s">
        <v>1018</v>
      </c>
    </row>
    <row r="990" ht="12.75">
      <c r="A990" t="s">
        <v>4</v>
      </c>
    </row>
    <row r="991" spans="1:4" ht="12.75">
      <c r="A991">
        <v>1</v>
      </c>
      <c r="B991" t="str">
        <f>"210101579"</f>
        <v>210101579</v>
      </c>
      <c r="C991" t="s">
        <v>1040</v>
      </c>
      <c r="D991" t="s">
        <v>1041</v>
      </c>
    </row>
    <row r="992" ht="12.75">
      <c r="A992" t="s">
        <v>9</v>
      </c>
    </row>
    <row r="993" spans="1:4" ht="12.75">
      <c r="A993">
        <v>1</v>
      </c>
      <c r="B993" t="str">
        <f>"210102692"</f>
        <v>210102692</v>
      </c>
      <c r="C993" t="s">
        <v>1040</v>
      </c>
      <c r="D993" t="s">
        <v>1041</v>
      </c>
    </row>
    <row r="995" ht="12.75">
      <c r="A995" t="s">
        <v>1042</v>
      </c>
    </row>
    <row r="996" ht="12.75">
      <c r="A996" t="s">
        <v>1008</v>
      </c>
    </row>
    <row r="997" ht="12.75">
      <c r="A997" t="s">
        <v>4</v>
      </c>
    </row>
    <row r="998" spans="1:4" ht="12.75">
      <c r="A998">
        <v>1</v>
      </c>
      <c r="B998" t="str">
        <f>"209100119"</f>
        <v>209100119</v>
      </c>
      <c r="C998" t="s">
        <v>1043</v>
      </c>
      <c r="D998" t="s">
        <v>1044</v>
      </c>
    </row>
    <row r="999" ht="12.75">
      <c r="A999" t="s">
        <v>9</v>
      </c>
    </row>
    <row r="1002" ht="12.75">
      <c r="A1002" t="s">
        <v>0</v>
      </c>
    </row>
    <row r="1003" ht="12.75">
      <c r="A1003" t="s">
        <v>1</v>
      </c>
    </row>
    <row r="1005" ht="12.75">
      <c r="A1005" t="s">
        <v>2</v>
      </c>
    </row>
    <row r="1006" ht="12.75">
      <c r="A1006" t="s">
        <v>3</v>
      </c>
    </row>
    <row r="1007" ht="12.75">
      <c r="A1007" t="s">
        <v>4</v>
      </c>
    </row>
    <row r="1008" spans="1:4" ht="12.75">
      <c r="A1008">
        <v>1</v>
      </c>
      <c r="B1008" t="str">
        <f>"139100343"</f>
        <v>139100343</v>
      </c>
      <c r="C1008" t="s">
        <v>5</v>
      </c>
      <c r="D1008" t="s">
        <v>6</v>
      </c>
    </row>
    <row r="1009" spans="1:4" ht="12.75">
      <c r="A1009">
        <v>2</v>
      </c>
      <c r="B1009" t="str">
        <f>"143300350"</f>
        <v>143300350</v>
      </c>
      <c r="C1009" t="s">
        <v>7</v>
      </c>
      <c r="D1009" t="s">
        <v>8</v>
      </c>
    </row>
    <row r="1010" ht="12.75">
      <c r="A1010" t="s">
        <v>9</v>
      </c>
    </row>
    <row r="1011" spans="1:4" ht="12.75">
      <c r="A1011">
        <v>1</v>
      </c>
      <c r="B1011" t="str">
        <f>"138400265"</f>
        <v>138400265</v>
      </c>
      <c r="C1011" t="s">
        <v>10</v>
      </c>
      <c r="D1011" t="s">
        <v>11</v>
      </c>
    </row>
    <row r="1012" spans="1:4" ht="12.75">
      <c r="A1012">
        <v>2</v>
      </c>
      <c r="B1012" t="str">
        <f>"143300549"</f>
        <v>143300549</v>
      </c>
      <c r="C1012" t="s">
        <v>7</v>
      </c>
      <c r="D1012" t="s">
        <v>8</v>
      </c>
    </row>
    <row r="1014" ht="12.75">
      <c r="A1014" t="s">
        <v>12</v>
      </c>
    </row>
    <row r="1015" ht="12.75">
      <c r="A1015" t="s">
        <v>3</v>
      </c>
    </row>
    <row r="1016" ht="12.75">
      <c r="A1016" t="s">
        <v>4</v>
      </c>
    </row>
    <row r="1017" spans="1:4" ht="12.75">
      <c r="A1017">
        <v>1</v>
      </c>
      <c r="B1017" t="str">
        <f>"213300377"</f>
        <v>213300377</v>
      </c>
      <c r="C1017" t="s">
        <v>13</v>
      </c>
      <c r="D1017" t="s">
        <v>14</v>
      </c>
    </row>
    <row r="1018" spans="1:4" ht="12.75">
      <c r="A1018">
        <v>2</v>
      </c>
      <c r="B1018" t="str">
        <f>"219200134"</f>
        <v>219200134</v>
      </c>
      <c r="C1018" t="s">
        <v>15</v>
      </c>
      <c r="D1018" t="s">
        <v>16</v>
      </c>
    </row>
    <row r="1019" ht="12.75">
      <c r="A1019" t="s">
        <v>9</v>
      </c>
    </row>
    <row r="1020" spans="1:4" ht="12.75">
      <c r="A1020">
        <v>1</v>
      </c>
      <c r="B1020" t="str">
        <f>"166500501"</f>
        <v>166500501</v>
      </c>
      <c r="C1020" t="s">
        <v>17</v>
      </c>
      <c r="D1020" t="s">
        <v>18</v>
      </c>
    </row>
    <row r="1021" spans="1:4" ht="12.75">
      <c r="A1021">
        <v>2</v>
      </c>
      <c r="B1021" t="str">
        <f>"213300681"</f>
        <v>213300681</v>
      </c>
      <c r="C1021" t="s">
        <v>13</v>
      </c>
      <c r="D1021" t="s">
        <v>14</v>
      </c>
    </row>
    <row r="1023" ht="12.75">
      <c r="A1023" t="s">
        <v>19</v>
      </c>
    </row>
    <row r="1024" ht="12.75">
      <c r="A1024" t="s">
        <v>20</v>
      </c>
    </row>
    <row r="1025" ht="12.75">
      <c r="A1025" t="s">
        <v>4</v>
      </c>
    </row>
    <row r="1026" spans="1:4" ht="12.75">
      <c r="A1026">
        <v>1</v>
      </c>
      <c r="B1026" t="str">
        <f>"178502554"</f>
        <v>178502554</v>
      </c>
      <c r="C1026" t="s">
        <v>21</v>
      </c>
      <c r="D1026" t="s">
        <v>16</v>
      </c>
    </row>
    <row r="1027" spans="1:4" ht="12.75">
      <c r="A1027">
        <v>2</v>
      </c>
      <c r="B1027" t="str">
        <f>"105402048"</f>
        <v>105402048</v>
      </c>
      <c r="C1027" t="s">
        <v>22</v>
      </c>
      <c r="D1027" t="s">
        <v>23</v>
      </c>
    </row>
    <row r="1028" spans="1:4" ht="12.75">
      <c r="A1028">
        <v>3</v>
      </c>
      <c r="B1028" t="str">
        <f>"101805011"</f>
        <v>101805011</v>
      </c>
      <c r="C1028" t="s">
        <v>24</v>
      </c>
      <c r="D1028" t="s">
        <v>25</v>
      </c>
    </row>
    <row r="1029" spans="1:4" ht="12.75">
      <c r="A1029">
        <v>4</v>
      </c>
      <c r="B1029" t="str">
        <f>"021100430"</f>
        <v>021100430</v>
      </c>
      <c r="C1029" t="s">
        <v>26</v>
      </c>
      <c r="D1029" t="s">
        <v>27</v>
      </c>
    </row>
    <row r="1030" ht="12.75">
      <c r="A1030" t="s">
        <v>9</v>
      </c>
    </row>
    <row r="1031" spans="1:4" ht="12.75">
      <c r="A1031">
        <v>1</v>
      </c>
      <c r="B1031" t="str">
        <f>"016302164"</f>
        <v>016302164</v>
      </c>
      <c r="C1031" t="s">
        <v>28</v>
      </c>
      <c r="D1031" t="s">
        <v>29</v>
      </c>
    </row>
    <row r="1032" spans="1:4" ht="12.75">
      <c r="A1032">
        <v>2</v>
      </c>
      <c r="B1032" t="str">
        <f>"019300731"</f>
        <v>019300731</v>
      </c>
      <c r="C1032" t="s">
        <v>30</v>
      </c>
      <c r="D1032" t="s">
        <v>31</v>
      </c>
    </row>
    <row r="1033" spans="1:4" ht="12.75">
      <c r="A1033">
        <v>3</v>
      </c>
      <c r="B1033" t="str">
        <f>"108600532"</f>
        <v>108600532</v>
      </c>
      <c r="C1033" t="s">
        <v>32</v>
      </c>
      <c r="D1033" t="s">
        <v>33</v>
      </c>
    </row>
    <row r="1034" spans="1:4" ht="12.75">
      <c r="A1034">
        <v>4</v>
      </c>
      <c r="B1034" t="str">
        <f>"042202591"</f>
        <v>042202591</v>
      </c>
      <c r="C1034" t="s">
        <v>34</v>
      </c>
      <c r="D1034" t="s">
        <v>35</v>
      </c>
    </row>
    <row r="1036" ht="12.75">
      <c r="A1036" t="s">
        <v>36</v>
      </c>
    </row>
    <row r="1037" ht="12.75">
      <c r="A1037" t="s">
        <v>37</v>
      </c>
    </row>
    <row r="1038" ht="12.75">
      <c r="A1038" t="s">
        <v>4</v>
      </c>
    </row>
    <row r="1039" spans="1:4" ht="12.75">
      <c r="A1039">
        <v>1</v>
      </c>
      <c r="B1039" t="str">
        <f>"002300563"</f>
        <v>002300563</v>
      </c>
      <c r="C1039" t="s">
        <v>38</v>
      </c>
      <c r="D1039" t="s">
        <v>6</v>
      </c>
    </row>
    <row r="1040" spans="1:4" ht="12.75">
      <c r="A1040">
        <v>2</v>
      </c>
      <c r="B1040" t="str">
        <f>"005800791"</f>
        <v>005800791</v>
      </c>
      <c r="C1040" t="s">
        <v>39</v>
      </c>
      <c r="D1040" t="s">
        <v>6</v>
      </c>
    </row>
    <row r="1041" spans="1:4" ht="12.75">
      <c r="A1041">
        <v>3</v>
      </c>
      <c r="B1041" t="str">
        <f>"004200902"</f>
        <v>004200902</v>
      </c>
      <c r="C1041" t="s">
        <v>40</v>
      </c>
      <c r="D1041" t="s">
        <v>6</v>
      </c>
    </row>
    <row r="1042" spans="1:4" ht="12.75">
      <c r="A1042">
        <v>4</v>
      </c>
      <c r="B1042" t="str">
        <f>"001300452"</f>
        <v>001300452</v>
      </c>
      <c r="C1042" t="s">
        <v>41</v>
      </c>
      <c r="D1042" t="s">
        <v>6</v>
      </c>
    </row>
    <row r="1043" spans="1:4" ht="12.75">
      <c r="A1043">
        <v>5</v>
      </c>
      <c r="B1043" t="str">
        <f>"003900396"</f>
        <v>003900396</v>
      </c>
      <c r="C1043" t="s">
        <v>42</v>
      </c>
      <c r="D1043" t="s">
        <v>6</v>
      </c>
    </row>
    <row r="1044" spans="1:4" ht="12.75">
      <c r="A1044">
        <v>6</v>
      </c>
      <c r="B1044" t="str">
        <f>"005600125"</f>
        <v>005600125</v>
      </c>
      <c r="C1044" t="s">
        <v>43</v>
      </c>
      <c r="D1044" t="s">
        <v>6</v>
      </c>
    </row>
    <row r="1045" spans="1:4" ht="12.75">
      <c r="A1045">
        <v>7</v>
      </c>
      <c r="B1045" t="str">
        <f>"006701417"</f>
        <v>006701417</v>
      </c>
      <c r="C1045" t="s">
        <v>44</v>
      </c>
      <c r="D1045" t="s">
        <v>6</v>
      </c>
    </row>
    <row r="1046" spans="1:4" ht="12.75">
      <c r="A1046">
        <v>8</v>
      </c>
      <c r="B1046" t="str">
        <f>"005105570"</f>
        <v>005105570</v>
      </c>
      <c r="C1046" t="s">
        <v>45</v>
      </c>
      <c r="D1046" t="s">
        <v>6</v>
      </c>
    </row>
    <row r="1047" spans="1:4" ht="12.75">
      <c r="A1047">
        <v>9</v>
      </c>
      <c r="B1047" t="str">
        <f>"000600117"</f>
        <v>000600117</v>
      </c>
      <c r="C1047" t="s">
        <v>46</v>
      </c>
      <c r="D1047" t="s">
        <v>47</v>
      </c>
    </row>
    <row r="1048" spans="1:4" ht="12.75">
      <c r="A1048">
        <v>10</v>
      </c>
      <c r="B1048" t="str">
        <f>"005300212"</f>
        <v>005300212</v>
      </c>
      <c r="C1048" t="s">
        <v>48</v>
      </c>
      <c r="D1048" t="s">
        <v>6</v>
      </c>
    </row>
    <row r="1049" spans="1:4" ht="12.75">
      <c r="A1049">
        <v>11</v>
      </c>
      <c r="B1049" t="str">
        <f>"001200300"</f>
        <v>001200300</v>
      </c>
      <c r="C1049" t="s">
        <v>49</v>
      </c>
      <c r="D1049" t="s">
        <v>6</v>
      </c>
    </row>
    <row r="1050" spans="1:4" ht="12.75">
      <c r="A1050">
        <v>12</v>
      </c>
      <c r="B1050" t="str">
        <f>"002500335"</f>
        <v>002500335</v>
      </c>
      <c r="C1050" t="s">
        <v>50</v>
      </c>
      <c r="D1050" t="s">
        <v>6</v>
      </c>
    </row>
    <row r="1051" spans="1:4" ht="12.75">
      <c r="A1051">
        <v>13</v>
      </c>
      <c r="B1051" t="str">
        <f>"001600509"</f>
        <v>001600509</v>
      </c>
      <c r="C1051" t="s">
        <v>51</v>
      </c>
      <c r="D1051" t="s">
        <v>6</v>
      </c>
    </row>
    <row r="1052" spans="1:4" ht="12.75">
      <c r="A1052">
        <v>14</v>
      </c>
      <c r="B1052" t="str">
        <f>"001500395"</f>
        <v>001500395</v>
      </c>
      <c r="C1052" t="s">
        <v>52</v>
      </c>
      <c r="D1052" t="s">
        <v>6</v>
      </c>
    </row>
    <row r="1053" spans="1:4" ht="12.75">
      <c r="A1053">
        <v>15</v>
      </c>
      <c r="B1053" t="str">
        <f>"001800614"</f>
        <v>001800614</v>
      </c>
      <c r="C1053" t="s">
        <v>53</v>
      </c>
      <c r="D1053" t="s">
        <v>6</v>
      </c>
    </row>
    <row r="1054" ht="12.75">
      <c r="A1054" t="s">
        <v>9</v>
      </c>
    </row>
    <row r="1055" spans="1:4" ht="12.75">
      <c r="A1055">
        <v>1</v>
      </c>
      <c r="B1055" t="str">
        <f>"003000615"</f>
        <v>003000615</v>
      </c>
      <c r="C1055" t="s">
        <v>54</v>
      </c>
      <c r="D1055" t="s">
        <v>6</v>
      </c>
    </row>
    <row r="1056" spans="1:4" ht="12.75">
      <c r="A1056">
        <v>2</v>
      </c>
      <c r="B1056" t="str">
        <f>"139207251"</f>
        <v>139207251</v>
      </c>
      <c r="C1056" t="s">
        <v>55</v>
      </c>
      <c r="D1056" t="s">
        <v>56</v>
      </c>
    </row>
    <row r="1057" spans="1:4" ht="12.75">
      <c r="A1057">
        <v>3</v>
      </c>
      <c r="B1057" t="str">
        <f>"002400168"</f>
        <v>002400168</v>
      </c>
      <c r="C1057" t="s">
        <v>57</v>
      </c>
      <c r="D1057" t="s">
        <v>6</v>
      </c>
    </row>
    <row r="1058" spans="1:4" ht="12.75">
      <c r="A1058">
        <v>4</v>
      </c>
      <c r="B1058" t="str">
        <f>"004101587"</f>
        <v>004101587</v>
      </c>
      <c r="C1058" t="s">
        <v>58</v>
      </c>
      <c r="D1058" t="s">
        <v>6</v>
      </c>
    </row>
    <row r="1059" spans="1:4" ht="12.75">
      <c r="A1059">
        <v>5</v>
      </c>
      <c r="B1059" t="str">
        <f>"004700141"</f>
        <v>004700141</v>
      </c>
      <c r="C1059" t="s">
        <v>59</v>
      </c>
      <c r="D1059" t="s">
        <v>6</v>
      </c>
    </row>
    <row r="1060" spans="1:4" ht="12.75">
      <c r="A1060">
        <v>6</v>
      </c>
      <c r="B1060" t="str">
        <f>"002701005"</f>
        <v>002701005</v>
      </c>
      <c r="C1060" t="s">
        <v>60</v>
      </c>
      <c r="D1060" t="s">
        <v>6</v>
      </c>
    </row>
    <row r="1061" spans="1:4" ht="12.75">
      <c r="A1061">
        <v>7</v>
      </c>
      <c r="B1061" t="str">
        <f>"005900271"</f>
        <v>005900271</v>
      </c>
      <c r="C1061" t="s">
        <v>61</v>
      </c>
      <c r="D1061" t="s">
        <v>6</v>
      </c>
    </row>
    <row r="1062" spans="1:4" ht="12.75">
      <c r="A1062">
        <v>8</v>
      </c>
      <c r="B1062" t="str">
        <f>"000800146"</f>
        <v>000800146</v>
      </c>
      <c r="C1062" t="s">
        <v>62</v>
      </c>
      <c r="D1062" t="s">
        <v>63</v>
      </c>
    </row>
    <row r="1063" spans="1:4" ht="12.75">
      <c r="A1063">
        <v>9</v>
      </c>
      <c r="B1063" t="str">
        <f>"005201028"</f>
        <v>005201028</v>
      </c>
      <c r="C1063" t="s">
        <v>64</v>
      </c>
      <c r="D1063" t="s">
        <v>6</v>
      </c>
    </row>
    <row r="1064" spans="1:4" ht="12.75">
      <c r="A1064">
        <v>10</v>
      </c>
      <c r="B1064" t="str">
        <f>"001400447"</f>
        <v>001400447</v>
      </c>
      <c r="C1064" t="s">
        <v>65</v>
      </c>
      <c r="D1064" t="s">
        <v>6</v>
      </c>
    </row>
    <row r="1065" spans="1:4" ht="12.75">
      <c r="A1065">
        <v>11</v>
      </c>
      <c r="B1065" t="str">
        <f>"003500181"</f>
        <v>003500181</v>
      </c>
      <c r="C1065" t="s">
        <v>66</v>
      </c>
      <c r="D1065" t="s">
        <v>6</v>
      </c>
    </row>
    <row r="1066" spans="1:4" ht="12.75">
      <c r="A1066">
        <v>12</v>
      </c>
      <c r="B1066" t="str">
        <f>"007000144"</f>
        <v>007000144</v>
      </c>
      <c r="C1066" t="s">
        <v>67</v>
      </c>
      <c r="D1066" t="s">
        <v>6</v>
      </c>
    </row>
    <row r="1067" spans="1:4" ht="12.75">
      <c r="A1067">
        <v>13</v>
      </c>
      <c r="B1067" t="str">
        <f>"003203664"</f>
        <v>003203664</v>
      </c>
      <c r="C1067" t="s">
        <v>68</v>
      </c>
      <c r="D1067" t="s">
        <v>6</v>
      </c>
    </row>
    <row r="1068" spans="1:4" ht="12.75">
      <c r="A1068">
        <v>14</v>
      </c>
      <c r="B1068" t="str">
        <f>"004600132"</f>
        <v>004600132</v>
      </c>
      <c r="C1068" t="s">
        <v>69</v>
      </c>
      <c r="D1068" t="s">
        <v>70</v>
      </c>
    </row>
    <row r="1069" spans="1:4" ht="12.75">
      <c r="A1069">
        <v>15</v>
      </c>
      <c r="B1069" t="str">
        <f>"138201390"</f>
        <v>138201390</v>
      </c>
      <c r="C1069" t="s">
        <v>71</v>
      </c>
      <c r="D1069" t="s">
        <v>6</v>
      </c>
    </row>
    <row r="1071" ht="12.75">
      <c r="A1071" t="s">
        <v>72</v>
      </c>
    </row>
    <row r="1072" ht="12.75">
      <c r="A1072" t="s">
        <v>73</v>
      </c>
    </row>
    <row r="1073" ht="12.75">
      <c r="A1073" t="s">
        <v>4</v>
      </c>
    </row>
    <row r="1074" spans="1:4" ht="12.75">
      <c r="A1074">
        <v>1</v>
      </c>
      <c r="B1074" t="str">
        <f>"024502216"</f>
        <v>024502216</v>
      </c>
      <c r="C1074" t="s">
        <v>74</v>
      </c>
      <c r="D1074" t="s">
        <v>75</v>
      </c>
    </row>
    <row r="1075" spans="1:4" ht="12.75">
      <c r="A1075">
        <v>2</v>
      </c>
      <c r="B1075" t="str">
        <f>"017101184"</f>
        <v>017101184</v>
      </c>
      <c r="C1075" t="s">
        <v>76</v>
      </c>
      <c r="D1075" t="s">
        <v>77</v>
      </c>
    </row>
    <row r="1076" spans="1:4" ht="12.75">
      <c r="A1076">
        <v>3</v>
      </c>
      <c r="B1076" t="str">
        <f>"138600388"</f>
        <v>138600388</v>
      </c>
      <c r="C1076" t="s">
        <v>78</v>
      </c>
      <c r="D1076" t="s">
        <v>79</v>
      </c>
    </row>
    <row r="1077" spans="1:4" ht="12.75">
      <c r="A1077">
        <v>4</v>
      </c>
      <c r="B1077" t="str">
        <f>"015100523"</f>
        <v>015100523</v>
      </c>
      <c r="C1077" t="s">
        <v>80</v>
      </c>
      <c r="D1077" t="s">
        <v>81</v>
      </c>
    </row>
    <row r="1078" spans="1:4" ht="12.75">
      <c r="A1078">
        <v>5</v>
      </c>
      <c r="B1078" t="str">
        <f>"020602785"</f>
        <v>020602785</v>
      </c>
      <c r="C1078" t="s">
        <v>82</v>
      </c>
      <c r="D1078" t="s">
        <v>83</v>
      </c>
    </row>
    <row r="1079" spans="1:4" ht="12.75">
      <c r="A1079">
        <v>6</v>
      </c>
      <c r="B1079" t="str">
        <f>"011701023"</f>
        <v>011701023</v>
      </c>
      <c r="C1079" t="s">
        <v>84</v>
      </c>
      <c r="D1079" t="s">
        <v>85</v>
      </c>
    </row>
    <row r="1080" spans="1:4" ht="12.75">
      <c r="A1080">
        <v>7</v>
      </c>
      <c r="B1080" t="str">
        <f>"020100983"</f>
        <v>020100983</v>
      </c>
      <c r="C1080" t="s">
        <v>86</v>
      </c>
      <c r="D1080" t="s">
        <v>83</v>
      </c>
    </row>
    <row r="1081" spans="1:4" ht="12.75">
      <c r="A1081">
        <v>8</v>
      </c>
      <c r="B1081" t="str">
        <f>"012501625"</f>
        <v>012501625</v>
      </c>
      <c r="C1081" t="s">
        <v>87</v>
      </c>
      <c r="D1081" t="s">
        <v>88</v>
      </c>
    </row>
    <row r="1082" spans="1:4" ht="12.75">
      <c r="A1082">
        <v>9</v>
      </c>
      <c r="B1082" t="str">
        <f>"019301272"</f>
        <v>019301272</v>
      </c>
      <c r="C1082" t="s">
        <v>30</v>
      </c>
      <c r="D1082" t="s">
        <v>31</v>
      </c>
    </row>
    <row r="1083" spans="1:4" ht="12.75">
      <c r="A1083">
        <v>10</v>
      </c>
      <c r="B1083" t="str">
        <f>"014000381"</f>
        <v>014000381</v>
      </c>
      <c r="C1083" t="s">
        <v>89</v>
      </c>
      <c r="D1083" t="s">
        <v>90</v>
      </c>
    </row>
    <row r="1084" spans="1:4" ht="12.75">
      <c r="A1084">
        <v>11</v>
      </c>
      <c r="B1084" t="str">
        <f>"014200765"</f>
        <v>014200765</v>
      </c>
      <c r="C1084" t="s">
        <v>91</v>
      </c>
      <c r="D1084" t="s">
        <v>92</v>
      </c>
    </row>
    <row r="1085" spans="1:4" ht="12.75">
      <c r="A1085">
        <v>12</v>
      </c>
      <c r="B1085" t="str">
        <f>"023800285"</f>
        <v>023800285</v>
      </c>
      <c r="C1085" t="s">
        <v>93</v>
      </c>
      <c r="D1085" t="s">
        <v>94</v>
      </c>
    </row>
    <row r="1086" spans="1:4" ht="12.75">
      <c r="A1086">
        <v>13</v>
      </c>
      <c r="B1086" t="str">
        <f>"015700858"</f>
        <v>015700858</v>
      </c>
      <c r="C1086" t="s">
        <v>95</v>
      </c>
      <c r="D1086" t="s">
        <v>96</v>
      </c>
    </row>
    <row r="1087" spans="1:4" ht="12.75">
      <c r="A1087">
        <v>14</v>
      </c>
      <c r="B1087" t="str">
        <f>"011501575"</f>
        <v>011501575</v>
      </c>
      <c r="C1087" t="s">
        <v>97</v>
      </c>
      <c r="D1087" t="s">
        <v>85</v>
      </c>
    </row>
    <row r="1088" spans="1:4" ht="12.75">
      <c r="A1088">
        <v>15</v>
      </c>
      <c r="B1088" t="str">
        <f>"023300587"</f>
        <v>023300587</v>
      </c>
      <c r="C1088" t="s">
        <v>98</v>
      </c>
      <c r="D1088" t="s">
        <v>99</v>
      </c>
    </row>
    <row r="1089" spans="1:4" ht="12.75">
      <c r="A1089">
        <v>16</v>
      </c>
      <c r="B1089" t="str">
        <f>"010500107"</f>
        <v>010500107</v>
      </c>
      <c r="C1089" t="s">
        <v>100</v>
      </c>
      <c r="D1089" t="s">
        <v>101</v>
      </c>
    </row>
    <row r="1090" spans="1:4" ht="12.75">
      <c r="A1090">
        <v>17</v>
      </c>
      <c r="B1090" t="str">
        <f>"014400905"</f>
        <v>014400905</v>
      </c>
      <c r="C1090" t="s">
        <v>102</v>
      </c>
      <c r="D1090" t="s">
        <v>103</v>
      </c>
    </row>
    <row r="1091" spans="1:4" ht="12.75">
      <c r="A1091">
        <v>18</v>
      </c>
      <c r="B1091" t="str">
        <f>"013901115"</f>
        <v>013901115</v>
      </c>
      <c r="C1091" t="s">
        <v>104</v>
      </c>
      <c r="D1091" t="s">
        <v>90</v>
      </c>
    </row>
    <row r="1092" spans="1:4" ht="12.75">
      <c r="A1092">
        <v>19</v>
      </c>
      <c r="B1092" t="str">
        <f>"022200770"</f>
        <v>022200770</v>
      </c>
      <c r="C1092" t="s">
        <v>105</v>
      </c>
      <c r="D1092" t="s">
        <v>106</v>
      </c>
    </row>
    <row r="1093" spans="1:4" ht="12.75">
      <c r="A1093">
        <v>20</v>
      </c>
      <c r="B1093" t="str">
        <f>"015906805"</f>
        <v>015906805</v>
      </c>
      <c r="C1093" t="s">
        <v>107</v>
      </c>
      <c r="D1093" t="s">
        <v>96</v>
      </c>
    </row>
    <row r="1094" spans="1:4" ht="12.75">
      <c r="A1094">
        <v>21</v>
      </c>
      <c r="B1094" t="str">
        <f>"023601004"</f>
        <v>023601004</v>
      </c>
      <c r="C1094" t="s">
        <v>108</v>
      </c>
      <c r="D1094" t="s">
        <v>109</v>
      </c>
    </row>
    <row r="1095" spans="1:4" ht="12.75">
      <c r="A1095">
        <v>22</v>
      </c>
      <c r="B1095" t="str">
        <f>"030201091"</f>
        <v>030201091</v>
      </c>
      <c r="C1095" t="s">
        <v>110</v>
      </c>
      <c r="D1095" t="s">
        <v>111</v>
      </c>
    </row>
    <row r="1096" spans="1:4" ht="12.75">
      <c r="A1096">
        <v>23</v>
      </c>
      <c r="B1096" t="str">
        <f>"022501347"</f>
        <v>022501347</v>
      </c>
      <c r="C1096" t="s">
        <v>112</v>
      </c>
      <c r="D1096" t="s">
        <v>113</v>
      </c>
    </row>
    <row r="1097" spans="1:4" ht="12.75">
      <c r="A1097">
        <v>24</v>
      </c>
      <c r="B1097" t="str">
        <f>"027400157"</f>
        <v>027400157</v>
      </c>
      <c r="C1097" t="s">
        <v>114</v>
      </c>
      <c r="D1097" t="s">
        <v>115</v>
      </c>
    </row>
    <row r="1098" spans="1:4" ht="12.75">
      <c r="A1098">
        <v>25</v>
      </c>
      <c r="B1098" t="str">
        <f>"026203117"</f>
        <v>026203117</v>
      </c>
      <c r="C1098" t="s">
        <v>116</v>
      </c>
      <c r="D1098" t="s">
        <v>117</v>
      </c>
    </row>
    <row r="1099" spans="1:4" ht="12.75">
      <c r="A1099">
        <v>26</v>
      </c>
      <c r="B1099" t="str">
        <f>"023201320"</f>
        <v>023201320</v>
      </c>
      <c r="C1099" t="s">
        <v>118</v>
      </c>
      <c r="D1099" t="s">
        <v>113</v>
      </c>
    </row>
    <row r="1100" spans="1:4" ht="12.75">
      <c r="A1100">
        <v>27</v>
      </c>
      <c r="B1100" t="str">
        <f>"007700376"</f>
        <v>007700376</v>
      </c>
      <c r="C1100" t="s">
        <v>119</v>
      </c>
      <c r="D1100" t="s">
        <v>120</v>
      </c>
    </row>
    <row r="1101" spans="1:4" ht="12.75">
      <c r="A1101">
        <v>28</v>
      </c>
      <c r="B1101" t="str">
        <f>"024900394"</f>
        <v>024900394</v>
      </c>
      <c r="C1101" t="s">
        <v>121</v>
      </c>
      <c r="D1101" t="s">
        <v>122</v>
      </c>
    </row>
    <row r="1102" spans="1:4" ht="12.75">
      <c r="A1102">
        <v>29</v>
      </c>
      <c r="B1102" t="str">
        <f>"022902112"</f>
        <v>022902112</v>
      </c>
      <c r="C1102" t="s">
        <v>123</v>
      </c>
      <c r="D1102" t="s">
        <v>113</v>
      </c>
    </row>
    <row r="1103" spans="1:4" ht="12.75">
      <c r="A1103">
        <v>30</v>
      </c>
      <c r="B1103" t="str">
        <f>"008301453"</f>
        <v>008301453</v>
      </c>
      <c r="C1103" t="s">
        <v>124</v>
      </c>
      <c r="D1103" t="s">
        <v>120</v>
      </c>
    </row>
    <row r="1104" spans="1:4" ht="12.75">
      <c r="A1104">
        <v>31</v>
      </c>
      <c r="B1104" t="str">
        <f>"028200208"</f>
        <v>028200208</v>
      </c>
      <c r="C1104" t="s">
        <v>125</v>
      </c>
      <c r="D1104" t="s">
        <v>126</v>
      </c>
    </row>
    <row r="1105" spans="1:4" ht="12.75">
      <c r="A1105">
        <v>32</v>
      </c>
      <c r="B1105" t="str">
        <f>"018700488"</f>
        <v>018700488</v>
      </c>
      <c r="C1105" t="s">
        <v>127</v>
      </c>
      <c r="D1105" t="s">
        <v>128</v>
      </c>
    </row>
    <row r="1106" spans="1:4" ht="12.75">
      <c r="A1106">
        <v>33</v>
      </c>
      <c r="B1106" t="str">
        <f>"008500129"</f>
        <v>008500129</v>
      </c>
      <c r="C1106" t="s">
        <v>129</v>
      </c>
      <c r="D1106" t="s">
        <v>120</v>
      </c>
    </row>
    <row r="1107" spans="1:4" ht="12.75">
      <c r="A1107">
        <v>34</v>
      </c>
      <c r="B1107" t="str">
        <f>"018400535"</f>
        <v>018400535</v>
      </c>
      <c r="C1107" t="s">
        <v>130</v>
      </c>
      <c r="D1107" t="s">
        <v>131</v>
      </c>
    </row>
    <row r="1108" spans="1:4" ht="12.75">
      <c r="A1108">
        <v>35</v>
      </c>
      <c r="B1108" t="str">
        <f>"019201443"</f>
        <v>019201443</v>
      </c>
      <c r="C1108" t="s">
        <v>132</v>
      </c>
      <c r="D1108" t="s">
        <v>128</v>
      </c>
    </row>
    <row r="1109" spans="1:4" ht="12.75">
      <c r="A1109">
        <v>36</v>
      </c>
      <c r="B1109" t="str">
        <f>"024600122"</f>
        <v>024600122</v>
      </c>
      <c r="C1109" t="s">
        <v>133</v>
      </c>
      <c r="D1109" t="s">
        <v>75</v>
      </c>
    </row>
    <row r="1110" ht="12.75">
      <c r="A1110" t="s">
        <v>9</v>
      </c>
    </row>
    <row r="1111" spans="1:4" ht="12.75">
      <c r="A1111">
        <v>1</v>
      </c>
      <c r="B1111" t="str">
        <f>"010003630"</f>
        <v>010003630</v>
      </c>
      <c r="C1111" t="s">
        <v>134</v>
      </c>
      <c r="D1111" t="s">
        <v>135</v>
      </c>
    </row>
    <row r="1112" spans="1:4" ht="12.75">
      <c r="A1112">
        <v>2</v>
      </c>
      <c r="B1112" t="str">
        <f>"024001392"</f>
        <v>024001392</v>
      </c>
      <c r="C1112" t="s">
        <v>136</v>
      </c>
      <c r="D1112" t="s">
        <v>137</v>
      </c>
    </row>
    <row r="1113" spans="1:4" ht="12.75">
      <c r="A1113">
        <v>3</v>
      </c>
      <c r="B1113" t="str">
        <f>"025501350"</f>
        <v>025501350</v>
      </c>
      <c r="C1113" t="s">
        <v>138</v>
      </c>
      <c r="D1113" t="s">
        <v>139</v>
      </c>
    </row>
    <row r="1114" spans="1:4" ht="12.75">
      <c r="A1114">
        <v>4</v>
      </c>
      <c r="B1114" t="str">
        <f>"027301248"</f>
        <v>027301248</v>
      </c>
      <c r="C1114" t="s">
        <v>140</v>
      </c>
      <c r="D1114" t="s">
        <v>126</v>
      </c>
    </row>
    <row r="1115" spans="1:4" ht="12.75">
      <c r="A1115">
        <v>5</v>
      </c>
      <c r="B1115" t="str">
        <f>"032201272"</f>
        <v>032201272</v>
      </c>
      <c r="C1115" t="s">
        <v>141</v>
      </c>
      <c r="D1115" t="s">
        <v>142</v>
      </c>
    </row>
    <row r="1116" spans="1:4" ht="12.75">
      <c r="A1116">
        <v>6</v>
      </c>
      <c r="B1116" t="str">
        <f>"028300413"</f>
        <v>028300413</v>
      </c>
      <c r="C1116" t="s">
        <v>143</v>
      </c>
      <c r="D1116" t="s">
        <v>126</v>
      </c>
    </row>
    <row r="1117" spans="1:4" ht="12.75">
      <c r="A1117">
        <v>7</v>
      </c>
      <c r="B1117" t="str">
        <f>"011002493"</f>
        <v>011002493</v>
      </c>
      <c r="C1117" t="s">
        <v>144</v>
      </c>
      <c r="D1117" t="s">
        <v>101</v>
      </c>
    </row>
    <row r="1118" spans="1:4" ht="12.75">
      <c r="A1118">
        <v>8</v>
      </c>
      <c r="B1118" t="str">
        <f>"015000830"</f>
        <v>015000830</v>
      </c>
      <c r="C1118" t="s">
        <v>145</v>
      </c>
      <c r="D1118" t="s">
        <v>81</v>
      </c>
    </row>
    <row r="1119" spans="1:4" ht="12.75">
      <c r="A1119">
        <v>9</v>
      </c>
      <c r="B1119" t="str">
        <f>"034801004"</f>
        <v>034801004</v>
      </c>
      <c r="C1119" t="s">
        <v>146</v>
      </c>
      <c r="D1119" t="s">
        <v>147</v>
      </c>
    </row>
    <row r="1120" spans="1:4" ht="12.75">
      <c r="A1120">
        <v>10</v>
      </c>
      <c r="B1120" t="str">
        <f>"010803878"</f>
        <v>010803878</v>
      </c>
      <c r="C1120" t="s">
        <v>148</v>
      </c>
      <c r="D1120" t="s">
        <v>101</v>
      </c>
    </row>
    <row r="1121" spans="1:4" ht="12.75">
      <c r="A1121">
        <v>11</v>
      </c>
      <c r="B1121" t="str">
        <f>"019101210"</f>
        <v>019101210</v>
      </c>
      <c r="C1121" t="s">
        <v>149</v>
      </c>
      <c r="D1121" t="s">
        <v>128</v>
      </c>
    </row>
    <row r="1122" spans="1:4" ht="12.75">
      <c r="A1122">
        <v>12</v>
      </c>
      <c r="B1122" t="str">
        <f>"033400914"</f>
        <v>033400914</v>
      </c>
      <c r="C1122" t="s">
        <v>150</v>
      </c>
      <c r="D1122" t="s">
        <v>151</v>
      </c>
    </row>
    <row r="1123" spans="1:4" ht="12.75">
      <c r="A1123">
        <v>13</v>
      </c>
      <c r="B1123" t="str">
        <f>"029604580"</f>
        <v>029604580</v>
      </c>
      <c r="C1123" t="s">
        <v>152</v>
      </c>
      <c r="D1123" t="s">
        <v>153</v>
      </c>
    </row>
    <row r="1124" spans="1:4" ht="12.75">
      <c r="A1124">
        <v>14</v>
      </c>
      <c r="B1124" t="str">
        <f>"008901025"</f>
        <v>008901025</v>
      </c>
      <c r="C1124" t="s">
        <v>154</v>
      </c>
      <c r="D1124" t="s">
        <v>155</v>
      </c>
    </row>
    <row r="1125" spans="1:4" ht="12.75">
      <c r="A1125">
        <v>15</v>
      </c>
      <c r="B1125" t="str">
        <f>"023002644"</f>
        <v>023002644</v>
      </c>
      <c r="C1125" t="s">
        <v>156</v>
      </c>
      <c r="D1125" t="s">
        <v>113</v>
      </c>
    </row>
    <row r="1126" spans="1:4" ht="12.75">
      <c r="A1126">
        <v>16</v>
      </c>
      <c r="B1126" t="str">
        <f>"015600129"</f>
        <v>015600129</v>
      </c>
      <c r="C1126" t="s">
        <v>157</v>
      </c>
      <c r="D1126" t="s">
        <v>158</v>
      </c>
    </row>
    <row r="1127" spans="1:4" ht="12.75">
      <c r="A1127">
        <v>17</v>
      </c>
      <c r="B1127" t="str">
        <f>"030000955"</f>
        <v>030000955</v>
      </c>
      <c r="C1127" t="s">
        <v>159</v>
      </c>
      <c r="D1127" t="s">
        <v>153</v>
      </c>
    </row>
    <row r="1128" spans="1:4" ht="12.75">
      <c r="A1128">
        <v>18</v>
      </c>
      <c r="B1128" t="str">
        <f>"014800463"</f>
        <v>014800463</v>
      </c>
      <c r="C1128" t="s">
        <v>160</v>
      </c>
      <c r="D1128" t="s">
        <v>161</v>
      </c>
    </row>
    <row r="1129" spans="1:4" ht="12.75">
      <c r="A1129">
        <v>19</v>
      </c>
      <c r="B1129" t="str">
        <f>"008800364"</f>
        <v>008800364</v>
      </c>
      <c r="C1129" t="s">
        <v>162</v>
      </c>
      <c r="D1129" t="s">
        <v>120</v>
      </c>
    </row>
    <row r="1130" spans="1:4" ht="12.75">
      <c r="A1130">
        <v>20</v>
      </c>
      <c r="B1130" t="str">
        <f>"030801112"</f>
        <v>030801112</v>
      </c>
      <c r="C1130" t="s">
        <v>163</v>
      </c>
      <c r="D1130" t="s">
        <v>164</v>
      </c>
    </row>
    <row r="1131" spans="1:4" ht="12.75">
      <c r="A1131">
        <v>21</v>
      </c>
      <c r="B1131" t="str">
        <f>"017800741"</f>
        <v>017800741</v>
      </c>
      <c r="C1131" t="s">
        <v>165</v>
      </c>
      <c r="D1131" t="s">
        <v>131</v>
      </c>
    </row>
    <row r="1132" spans="1:4" ht="12.75">
      <c r="A1132">
        <v>22</v>
      </c>
      <c r="B1132" t="str">
        <f>"029900247"</f>
        <v>029900247</v>
      </c>
      <c r="C1132" t="s">
        <v>166</v>
      </c>
      <c r="D1132" t="s">
        <v>153</v>
      </c>
    </row>
    <row r="1133" spans="1:4" ht="12.75">
      <c r="A1133">
        <v>23</v>
      </c>
      <c r="B1133" t="str">
        <f>"012302240"</f>
        <v>012302240</v>
      </c>
      <c r="C1133" t="s">
        <v>167</v>
      </c>
      <c r="D1133" t="s">
        <v>168</v>
      </c>
    </row>
    <row r="1134" spans="1:4" ht="12.75">
      <c r="A1134">
        <v>24</v>
      </c>
      <c r="B1134" t="str">
        <f>"017600345"</f>
        <v>017600345</v>
      </c>
      <c r="C1134" t="s">
        <v>169</v>
      </c>
      <c r="D1134" t="s">
        <v>131</v>
      </c>
    </row>
    <row r="1135" spans="1:4" ht="12.75">
      <c r="A1135">
        <v>25</v>
      </c>
      <c r="B1135" t="str">
        <f>"020001137"</f>
        <v>020001137</v>
      </c>
      <c r="C1135" t="s">
        <v>170</v>
      </c>
      <c r="D1135" t="s">
        <v>171</v>
      </c>
    </row>
    <row r="1136" spans="1:4" ht="12.75">
      <c r="A1136">
        <v>26</v>
      </c>
      <c r="B1136" t="str">
        <f>"031300646"</f>
        <v>031300646</v>
      </c>
      <c r="C1136" t="s">
        <v>172</v>
      </c>
      <c r="D1136" t="s">
        <v>173</v>
      </c>
    </row>
    <row r="1137" spans="1:4" ht="12.75">
      <c r="A1137">
        <v>27</v>
      </c>
      <c r="B1137" t="str">
        <f>"011601191"</f>
        <v>011601191</v>
      </c>
      <c r="C1137" t="s">
        <v>174</v>
      </c>
      <c r="D1137" t="s">
        <v>85</v>
      </c>
    </row>
    <row r="1138" spans="1:4" ht="12.75">
      <c r="A1138">
        <v>28</v>
      </c>
      <c r="B1138" t="str">
        <f>"018504267"</f>
        <v>018504267</v>
      </c>
      <c r="C1138" t="s">
        <v>175</v>
      </c>
      <c r="D1138" t="s">
        <v>176</v>
      </c>
    </row>
    <row r="1139" spans="1:4" ht="12.75">
      <c r="A1139">
        <v>29</v>
      </c>
      <c r="B1139" t="str">
        <f>"032906327"</f>
        <v>032906327</v>
      </c>
      <c r="C1139" t="s">
        <v>177</v>
      </c>
      <c r="D1139" t="s">
        <v>178</v>
      </c>
    </row>
    <row r="1140" spans="1:4" ht="12.75">
      <c r="A1140">
        <v>30</v>
      </c>
      <c r="B1140" t="str">
        <f>"025801028"</f>
        <v>025801028</v>
      </c>
      <c r="C1140" t="s">
        <v>179</v>
      </c>
      <c r="D1140" t="s">
        <v>117</v>
      </c>
    </row>
    <row r="1141" spans="1:4" ht="12.75">
      <c r="A1141">
        <v>31</v>
      </c>
      <c r="B1141" t="str">
        <f>"009700255"</f>
        <v>009700255</v>
      </c>
      <c r="C1141" t="s">
        <v>180</v>
      </c>
      <c r="D1141" t="s">
        <v>181</v>
      </c>
    </row>
    <row r="1142" spans="1:4" ht="12.75">
      <c r="A1142">
        <v>32</v>
      </c>
      <c r="B1142" t="str">
        <f>"022000737"</f>
        <v>022000737</v>
      </c>
      <c r="C1142" t="s">
        <v>182</v>
      </c>
      <c r="D1142" t="s">
        <v>106</v>
      </c>
    </row>
    <row r="1143" spans="1:4" ht="12.75">
      <c r="A1143">
        <v>33</v>
      </c>
      <c r="B1143" t="str">
        <f>"030400826"</f>
        <v>030400826</v>
      </c>
      <c r="C1143" t="s">
        <v>183</v>
      </c>
      <c r="D1143" t="s">
        <v>111</v>
      </c>
    </row>
    <row r="1144" spans="1:4" ht="12.75">
      <c r="A1144">
        <v>34</v>
      </c>
      <c r="B1144" t="str">
        <f>"025900269"</f>
        <v>025900269</v>
      </c>
      <c r="C1144" t="s">
        <v>184</v>
      </c>
      <c r="D1144" t="s">
        <v>185</v>
      </c>
    </row>
    <row r="1145" spans="1:4" ht="12.75">
      <c r="A1145">
        <v>35</v>
      </c>
      <c r="B1145" t="str">
        <f>"012700528"</f>
        <v>012700528</v>
      </c>
      <c r="C1145" t="s">
        <v>186</v>
      </c>
      <c r="D1145" t="s">
        <v>88</v>
      </c>
    </row>
    <row r="1146" spans="1:4" ht="12.75">
      <c r="A1146">
        <v>36</v>
      </c>
      <c r="B1146" t="str">
        <f>"028600361"</f>
        <v>028600361</v>
      </c>
      <c r="C1146" t="s">
        <v>187</v>
      </c>
      <c r="D1146" t="s">
        <v>188</v>
      </c>
    </row>
    <row r="1148" ht="12.75">
      <c r="A1148" t="s">
        <v>189</v>
      </c>
    </row>
    <row r="1149" ht="12.75">
      <c r="A1149" t="s">
        <v>190</v>
      </c>
    </row>
    <row r="1150" ht="12.75">
      <c r="A1150" t="s">
        <v>4</v>
      </c>
    </row>
    <row r="1151" spans="1:4" ht="12.75">
      <c r="A1151">
        <v>1</v>
      </c>
      <c r="B1151" t="str">
        <f>"159800717"</f>
        <v>159800717</v>
      </c>
      <c r="C1151" t="s">
        <v>191</v>
      </c>
      <c r="D1151" t="s">
        <v>192</v>
      </c>
    </row>
    <row r="1152" spans="1:4" ht="12.75">
      <c r="A1152">
        <v>2</v>
      </c>
      <c r="B1152" t="str">
        <f>"060700713"</f>
        <v>060700713</v>
      </c>
      <c r="C1152" t="s">
        <v>193</v>
      </c>
      <c r="D1152" t="s">
        <v>194</v>
      </c>
    </row>
    <row r="1153" spans="1:4" ht="12.75">
      <c r="A1153">
        <v>3</v>
      </c>
      <c r="B1153" t="str">
        <f>"062600451"</f>
        <v>062600451</v>
      </c>
      <c r="C1153" t="s">
        <v>195</v>
      </c>
      <c r="D1153" t="s">
        <v>196</v>
      </c>
    </row>
    <row r="1154" spans="1:4" ht="12.75">
      <c r="A1154">
        <v>4</v>
      </c>
      <c r="B1154" t="str">
        <f>"061002980"</f>
        <v>061002980</v>
      </c>
      <c r="C1154" t="s">
        <v>197</v>
      </c>
      <c r="D1154" t="s">
        <v>198</v>
      </c>
    </row>
    <row r="1155" spans="1:4" ht="12.75">
      <c r="A1155">
        <v>5</v>
      </c>
      <c r="B1155" t="str">
        <f>"061602073"</f>
        <v>061602073</v>
      </c>
      <c r="C1155" t="s">
        <v>199</v>
      </c>
      <c r="D1155" t="s">
        <v>200</v>
      </c>
    </row>
    <row r="1156" spans="1:4" ht="12.75">
      <c r="A1156">
        <v>6</v>
      </c>
      <c r="B1156" t="str">
        <f>"061801322"</f>
        <v>061801322</v>
      </c>
      <c r="C1156" t="s">
        <v>201</v>
      </c>
      <c r="D1156" t="s">
        <v>192</v>
      </c>
    </row>
    <row r="1157" ht="12.75">
      <c r="A1157" t="s">
        <v>9</v>
      </c>
    </row>
    <row r="1158" spans="1:4" ht="12.75">
      <c r="A1158">
        <v>1</v>
      </c>
      <c r="B1158" t="str">
        <f>"159901049"</f>
        <v>159901049</v>
      </c>
      <c r="C1158" t="s">
        <v>202</v>
      </c>
      <c r="D1158" t="s">
        <v>192</v>
      </c>
    </row>
    <row r="1159" spans="1:4" ht="12.75">
      <c r="A1159">
        <v>2</v>
      </c>
      <c r="B1159" t="str">
        <f>"061703009"</f>
        <v>061703009</v>
      </c>
      <c r="C1159" t="s">
        <v>203</v>
      </c>
      <c r="D1159" t="s">
        <v>192</v>
      </c>
    </row>
    <row r="1160" spans="1:4" ht="12.75">
      <c r="A1160">
        <v>3</v>
      </c>
      <c r="B1160" t="str">
        <f>"063100839"</f>
        <v>063100839</v>
      </c>
      <c r="C1160" t="s">
        <v>204</v>
      </c>
      <c r="D1160" t="s">
        <v>205</v>
      </c>
    </row>
    <row r="1161" spans="1:4" ht="12.75">
      <c r="A1161">
        <v>4</v>
      </c>
      <c r="B1161" t="str">
        <f>"061501232"</f>
        <v>061501232</v>
      </c>
      <c r="C1161" t="s">
        <v>206</v>
      </c>
      <c r="D1161" t="s">
        <v>207</v>
      </c>
    </row>
    <row r="1162" spans="1:4" ht="12.75">
      <c r="A1162">
        <v>5</v>
      </c>
      <c r="B1162" t="str">
        <f>"061900292"</f>
        <v>061900292</v>
      </c>
      <c r="C1162" t="s">
        <v>208</v>
      </c>
      <c r="D1162" t="s">
        <v>192</v>
      </c>
    </row>
    <row r="1163" spans="1:4" ht="12.75">
      <c r="A1163">
        <v>6</v>
      </c>
      <c r="B1163" t="str">
        <f>"160500865"</f>
        <v>160500865</v>
      </c>
      <c r="C1163" t="s">
        <v>209</v>
      </c>
      <c r="D1163" t="s">
        <v>210</v>
      </c>
    </row>
    <row r="1165" ht="12.75">
      <c r="A1165" t="s">
        <v>211</v>
      </c>
    </row>
    <row r="1166" ht="12.75">
      <c r="A1166" t="s">
        <v>212</v>
      </c>
    </row>
    <row r="1167" ht="12.75">
      <c r="A1167" t="s">
        <v>4</v>
      </c>
    </row>
    <row r="1168" spans="1:4" ht="12.75">
      <c r="A1168">
        <v>1</v>
      </c>
      <c r="B1168" t="str">
        <f>"045401522"</f>
        <v>045401522</v>
      </c>
      <c r="C1168" t="s">
        <v>213</v>
      </c>
      <c r="D1168" t="s">
        <v>214</v>
      </c>
    </row>
    <row r="1169" spans="1:4" ht="12.75">
      <c r="A1169">
        <v>2</v>
      </c>
      <c r="B1169" t="str">
        <f>"044900764"</f>
        <v>044900764</v>
      </c>
      <c r="C1169" t="s">
        <v>215</v>
      </c>
      <c r="D1169" t="s">
        <v>216</v>
      </c>
    </row>
    <row r="1170" spans="1:4" ht="12.75">
      <c r="A1170">
        <v>3</v>
      </c>
      <c r="B1170" t="str">
        <f>"153100609"</f>
        <v>153100609</v>
      </c>
      <c r="C1170" t="s">
        <v>217</v>
      </c>
      <c r="D1170" t="s">
        <v>214</v>
      </c>
    </row>
    <row r="1171" ht="12.75">
      <c r="A1171" t="s">
        <v>9</v>
      </c>
    </row>
    <row r="1172" spans="1:4" ht="12.75">
      <c r="A1172">
        <v>1</v>
      </c>
      <c r="B1172" t="str">
        <f>"045600543"</f>
        <v>045600543</v>
      </c>
      <c r="C1172" t="s">
        <v>218</v>
      </c>
      <c r="D1172" t="s">
        <v>219</v>
      </c>
    </row>
    <row r="1173" spans="1:4" ht="12.75">
      <c r="A1173">
        <v>2</v>
      </c>
      <c r="B1173" t="str">
        <f>"045001493"</f>
        <v>045001493</v>
      </c>
      <c r="C1173" t="s">
        <v>220</v>
      </c>
      <c r="D1173" t="s">
        <v>221</v>
      </c>
    </row>
    <row r="1174" spans="1:4" ht="12.75">
      <c r="A1174">
        <v>3</v>
      </c>
      <c r="B1174" t="str">
        <f>"045702130"</f>
        <v>045702130</v>
      </c>
      <c r="C1174" t="s">
        <v>222</v>
      </c>
      <c r="D1174" t="s">
        <v>219</v>
      </c>
    </row>
    <row r="1176" ht="12.75">
      <c r="A1176" t="s">
        <v>223</v>
      </c>
    </row>
    <row r="1177" ht="12.75">
      <c r="A1177" t="s">
        <v>224</v>
      </c>
    </row>
    <row r="1178" ht="12.75">
      <c r="A1178" t="s">
        <v>4</v>
      </c>
    </row>
    <row r="1179" spans="1:4" ht="12.75">
      <c r="A1179">
        <v>1</v>
      </c>
      <c r="B1179" t="str">
        <f>"046200212"</f>
        <v>046200212</v>
      </c>
      <c r="C1179" t="s">
        <v>225</v>
      </c>
      <c r="D1179" t="s">
        <v>226</v>
      </c>
    </row>
    <row r="1180" spans="1:4" ht="12.75">
      <c r="A1180">
        <v>2</v>
      </c>
      <c r="B1180" t="str">
        <f>"047200325"</f>
        <v>047200325</v>
      </c>
      <c r="C1180" t="s">
        <v>227</v>
      </c>
      <c r="D1180" t="s">
        <v>228</v>
      </c>
    </row>
    <row r="1181" spans="1:4" ht="12.75">
      <c r="A1181">
        <v>3</v>
      </c>
      <c r="B1181" t="str">
        <f>"047100831"</f>
        <v>047100831</v>
      </c>
      <c r="C1181" t="s">
        <v>229</v>
      </c>
      <c r="D1181" t="s">
        <v>228</v>
      </c>
    </row>
    <row r="1182" ht="12.75">
      <c r="A1182" t="s">
        <v>9</v>
      </c>
    </row>
    <row r="1183" spans="1:4" ht="12.75">
      <c r="A1183">
        <v>1</v>
      </c>
      <c r="B1183" t="str">
        <f>"047001602"</f>
        <v>047001602</v>
      </c>
      <c r="C1183" t="s">
        <v>230</v>
      </c>
      <c r="D1183" t="s">
        <v>228</v>
      </c>
    </row>
    <row r="1184" spans="1:4" ht="12.75">
      <c r="A1184">
        <v>2</v>
      </c>
      <c r="B1184" t="str">
        <f>"046101149"</f>
        <v>046101149</v>
      </c>
      <c r="C1184" t="s">
        <v>231</v>
      </c>
      <c r="D1184" t="s">
        <v>232</v>
      </c>
    </row>
    <row r="1185" spans="1:4" ht="12.75">
      <c r="A1185">
        <v>3</v>
      </c>
      <c r="B1185" t="str">
        <f>"047500691"</f>
        <v>047500691</v>
      </c>
      <c r="C1185" t="s">
        <v>233</v>
      </c>
      <c r="D1185" t="s">
        <v>234</v>
      </c>
    </row>
    <row r="1187" ht="12.75">
      <c r="A1187" t="s">
        <v>235</v>
      </c>
    </row>
    <row r="1188" ht="12.75">
      <c r="A1188" t="s">
        <v>236</v>
      </c>
    </row>
    <row r="1189" ht="12.75">
      <c r="A1189" t="s">
        <v>4</v>
      </c>
    </row>
    <row r="1190" spans="1:4" ht="12.75">
      <c r="A1190">
        <v>1</v>
      </c>
      <c r="B1190" t="str">
        <f>"086601170"</f>
        <v>086601170</v>
      </c>
      <c r="C1190" t="s">
        <v>237</v>
      </c>
      <c r="D1190" t="s">
        <v>238</v>
      </c>
    </row>
    <row r="1191" spans="1:4" ht="12.75">
      <c r="A1191">
        <v>2</v>
      </c>
      <c r="B1191" t="str">
        <f>"086002285"</f>
        <v>086002285</v>
      </c>
      <c r="C1191" t="s">
        <v>239</v>
      </c>
      <c r="D1191" t="s">
        <v>240</v>
      </c>
    </row>
    <row r="1192" spans="1:4" ht="12.75">
      <c r="A1192">
        <v>3</v>
      </c>
      <c r="B1192" t="str">
        <f>"086701144"</f>
        <v>086701144</v>
      </c>
      <c r="C1192" t="s">
        <v>241</v>
      </c>
      <c r="D1192" t="s">
        <v>238</v>
      </c>
    </row>
    <row r="1193" ht="12.75">
      <c r="A1193" t="s">
        <v>9</v>
      </c>
    </row>
    <row r="1194" spans="1:4" ht="12.75">
      <c r="A1194">
        <v>1</v>
      </c>
      <c r="B1194" t="str">
        <f>"086400612"</f>
        <v>086400612</v>
      </c>
      <c r="C1194" t="s">
        <v>242</v>
      </c>
      <c r="D1194" t="s">
        <v>243</v>
      </c>
    </row>
    <row r="1195" spans="1:4" ht="12.75">
      <c r="A1195">
        <v>2</v>
      </c>
      <c r="B1195" t="str">
        <f>"086801059"</f>
        <v>086801059</v>
      </c>
      <c r="C1195" t="s">
        <v>244</v>
      </c>
      <c r="D1195" t="s">
        <v>238</v>
      </c>
    </row>
    <row r="1196" spans="1:4" ht="12.75">
      <c r="A1196">
        <v>3</v>
      </c>
      <c r="B1196" t="str">
        <f>"086900109"</f>
        <v>086900109</v>
      </c>
      <c r="C1196" t="s">
        <v>245</v>
      </c>
      <c r="D1196" t="s">
        <v>246</v>
      </c>
    </row>
    <row r="1198" ht="12.75">
      <c r="A1198" t="s">
        <v>247</v>
      </c>
    </row>
    <row r="1199" ht="12.75">
      <c r="A1199" t="s">
        <v>248</v>
      </c>
    </row>
    <row r="1200" ht="12.75">
      <c r="A1200" t="s">
        <v>4</v>
      </c>
    </row>
    <row r="1201" spans="1:4" ht="12.75">
      <c r="A1201">
        <v>1</v>
      </c>
      <c r="B1201" t="str">
        <f>"011900726"</f>
        <v>011900726</v>
      </c>
      <c r="C1201" t="s">
        <v>249</v>
      </c>
      <c r="D1201" t="s">
        <v>250</v>
      </c>
    </row>
    <row r="1202" spans="1:4" ht="12.75">
      <c r="A1202">
        <v>2</v>
      </c>
      <c r="B1202" t="str">
        <f>"042201573"</f>
        <v>042201573</v>
      </c>
      <c r="C1202" t="s">
        <v>34</v>
      </c>
      <c r="D1202" t="s">
        <v>35</v>
      </c>
    </row>
    <row r="1203" spans="1:4" ht="12.75">
      <c r="A1203">
        <v>3</v>
      </c>
      <c r="B1203" t="str">
        <f>"042401311"</f>
        <v>042401311</v>
      </c>
      <c r="C1203" t="s">
        <v>251</v>
      </c>
      <c r="D1203" t="s">
        <v>252</v>
      </c>
    </row>
    <row r="1204" spans="1:4" ht="12.75">
      <c r="A1204">
        <v>4</v>
      </c>
      <c r="B1204" t="str">
        <f>"021102508"</f>
        <v>021102508</v>
      </c>
      <c r="C1204" t="s">
        <v>26</v>
      </c>
      <c r="D1204" t="s">
        <v>27</v>
      </c>
    </row>
    <row r="1205" spans="1:4" ht="12.75">
      <c r="A1205">
        <v>5</v>
      </c>
      <c r="B1205" t="str">
        <f>"040100520"</f>
        <v>040100520</v>
      </c>
      <c r="C1205" t="s">
        <v>253</v>
      </c>
      <c r="D1205" t="s">
        <v>254</v>
      </c>
    </row>
    <row r="1206" spans="1:4" ht="12.75">
      <c r="A1206">
        <v>6</v>
      </c>
      <c r="B1206" t="str">
        <f>"028100447"</f>
        <v>028100447</v>
      </c>
      <c r="C1206" t="s">
        <v>255</v>
      </c>
      <c r="D1206" t="s">
        <v>256</v>
      </c>
    </row>
    <row r="1207" spans="1:4" ht="12.75">
      <c r="A1207">
        <v>7</v>
      </c>
      <c r="B1207" t="str">
        <f>"039800551"</f>
        <v>039800551</v>
      </c>
      <c r="C1207" t="s">
        <v>257</v>
      </c>
      <c r="D1207" t="s">
        <v>258</v>
      </c>
    </row>
    <row r="1208" spans="1:4" ht="12.75">
      <c r="A1208">
        <v>8</v>
      </c>
      <c r="B1208" t="str">
        <f>"041201763"</f>
        <v>041201763</v>
      </c>
      <c r="C1208" t="s">
        <v>259</v>
      </c>
      <c r="D1208" t="s">
        <v>260</v>
      </c>
    </row>
    <row r="1209" spans="1:4" ht="12.75">
      <c r="A1209">
        <v>9</v>
      </c>
      <c r="B1209" t="str">
        <f>"151800138"</f>
        <v>151800138</v>
      </c>
      <c r="C1209" t="s">
        <v>261</v>
      </c>
      <c r="D1209" t="s">
        <v>252</v>
      </c>
    </row>
    <row r="1210" spans="1:4" ht="12.75">
      <c r="A1210">
        <v>10</v>
      </c>
      <c r="B1210" t="str">
        <f>"028000946"</f>
        <v>028000946</v>
      </c>
      <c r="C1210" t="s">
        <v>262</v>
      </c>
      <c r="D1210" t="s">
        <v>256</v>
      </c>
    </row>
    <row r="1211" ht="12.75">
      <c r="A1211" t="s">
        <v>9</v>
      </c>
    </row>
    <row r="1212" spans="1:4" ht="12.75">
      <c r="A1212">
        <v>1</v>
      </c>
      <c r="B1212" t="str">
        <f>"041905600"</f>
        <v>041905600</v>
      </c>
      <c r="C1212" t="s">
        <v>263</v>
      </c>
      <c r="D1212" t="s">
        <v>264</v>
      </c>
    </row>
    <row r="1213" spans="1:4" ht="12.75">
      <c r="A1213">
        <v>2</v>
      </c>
      <c r="B1213" t="str">
        <f>"016401331"</f>
        <v>016401331</v>
      </c>
      <c r="C1213" t="s">
        <v>265</v>
      </c>
      <c r="D1213" t="s">
        <v>29</v>
      </c>
    </row>
    <row r="1214" spans="1:4" ht="12.75">
      <c r="A1214">
        <v>3</v>
      </c>
      <c r="B1214" t="str">
        <f>"216900423"</f>
        <v>216900423</v>
      </c>
      <c r="C1214" t="s">
        <v>266</v>
      </c>
      <c r="D1214" t="s">
        <v>267</v>
      </c>
    </row>
    <row r="1215" spans="1:4" ht="12.75">
      <c r="A1215">
        <v>4</v>
      </c>
      <c r="B1215" t="str">
        <f>"016301660"</f>
        <v>016301660</v>
      </c>
      <c r="C1215" t="s">
        <v>28</v>
      </c>
      <c r="D1215" t="s">
        <v>29</v>
      </c>
    </row>
    <row r="1216" spans="1:4" ht="12.75">
      <c r="A1216">
        <v>5</v>
      </c>
      <c r="B1216" t="str">
        <f>"042001906"</f>
        <v>042001906</v>
      </c>
      <c r="C1216" t="s">
        <v>268</v>
      </c>
      <c r="D1216" t="s">
        <v>269</v>
      </c>
    </row>
    <row r="1217" spans="1:4" ht="12.75">
      <c r="A1217">
        <v>6</v>
      </c>
      <c r="B1217" t="str">
        <f>"042105026"</f>
        <v>042105026</v>
      </c>
      <c r="C1217" t="s">
        <v>270</v>
      </c>
      <c r="D1217" t="s">
        <v>269</v>
      </c>
    </row>
    <row r="1218" spans="1:4" ht="12.75">
      <c r="A1218">
        <v>7</v>
      </c>
      <c r="B1218" t="str">
        <f>"040300668"</f>
        <v>040300668</v>
      </c>
      <c r="C1218" t="s">
        <v>271</v>
      </c>
      <c r="D1218" t="s">
        <v>272</v>
      </c>
    </row>
    <row r="1219" spans="1:4" ht="12.75">
      <c r="A1219">
        <v>8</v>
      </c>
      <c r="B1219" t="str">
        <f>"040400818"</f>
        <v>040400818</v>
      </c>
      <c r="C1219" t="s">
        <v>273</v>
      </c>
      <c r="D1219" t="s">
        <v>274</v>
      </c>
    </row>
    <row r="1220" spans="1:4" ht="12.75">
      <c r="A1220">
        <v>9</v>
      </c>
      <c r="B1220" t="str">
        <f>"039900483"</f>
        <v>039900483</v>
      </c>
      <c r="C1220" t="s">
        <v>275</v>
      </c>
      <c r="D1220" t="s">
        <v>276</v>
      </c>
    </row>
    <row r="1221" spans="1:4" ht="12.75">
      <c r="A1221">
        <v>10</v>
      </c>
      <c r="B1221" t="str">
        <f>"016502270"</f>
        <v>016502270</v>
      </c>
      <c r="C1221" t="s">
        <v>277</v>
      </c>
      <c r="D1221" t="s">
        <v>278</v>
      </c>
    </row>
    <row r="1223" ht="12.75">
      <c r="A1223" t="s">
        <v>279</v>
      </c>
    </row>
    <row r="1224" ht="12.75">
      <c r="A1224" t="s">
        <v>280</v>
      </c>
    </row>
    <row r="1225" ht="12.75">
      <c r="A1225" t="s">
        <v>4</v>
      </c>
    </row>
    <row r="1226" spans="1:4" ht="12.75">
      <c r="A1226">
        <v>1</v>
      </c>
      <c r="B1226" t="str">
        <f>"053401577"</f>
        <v>053401577</v>
      </c>
      <c r="C1226" t="s">
        <v>281</v>
      </c>
      <c r="D1226" t="s">
        <v>282</v>
      </c>
    </row>
    <row r="1227" spans="1:4" ht="12.75">
      <c r="A1227">
        <v>2</v>
      </c>
      <c r="B1227" t="str">
        <f>"053801933"</f>
        <v>053801933</v>
      </c>
      <c r="C1227" t="s">
        <v>283</v>
      </c>
      <c r="D1227" t="s">
        <v>284</v>
      </c>
    </row>
    <row r="1228" spans="1:4" ht="12.75">
      <c r="A1228">
        <v>3</v>
      </c>
      <c r="B1228" t="str">
        <f>"055403133"</f>
        <v>055403133</v>
      </c>
      <c r="C1228" t="s">
        <v>285</v>
      </c>
      <c r="D1228" t="s">
        <v>284</v>
      </c>
    </row>
    <row r="1229" spans="1:4" ht="12.75">
      <c r="A1229">
        <v>4</v>
      </c>
      <c r="B1229" t="str">
        <f>"052400755"</f>
        <v>052400755</v>
      </c>
      <c r="C1229" t="s">
        <v>286</v>
      </c>
      <c r="D1229" t="s">
        <v>287</v>
      </c>
    </row>
    <row r="1230" spans="1:4" ht="12.75">
      <c r="A1230">
        <v>5</v>
      </c>
      <c r="B1230" t="str">
        <f>"055900757"</f>
        <v>055900757</v>
      </c>
      <c r="C1230" t="s">
        <v>288</v>
      </c>
      <c r="D1230" t="s">
        <v>289</v>
      </c>
    </row>
    <row r="1231" spans="1:4" ht="12.75">
      <c r="A1231">
        <v>6</v>
      </c>
      <c r="B1231" t="str">
        <f>"056100453"</f>
        <v>056100453</v>
      </c>
      <c r="C1231" t="s">
        <v>290</v>
      </c>
      <c r="D1231" t="s">
        <v>291</v>
      </c>
    </row>
    <row r="1232" spans="1:4" ht="12.75">
      <c r="A1232">
        <v>7</v>
      </c>
      <c r="B1232" t="str">
        <f>"052900563"</f>
        <v>052900563</v>
      </c>
      <c r="C1232" t="s">
        <v>292</v>
      </c>
      <c r="D1232" t="s">
        <v>293</v>
      </c>
    </row>
    <row r="1233" ht="12.75">
      <c r="A1233" t="s">
        <v>9</v>
      </c>
    </row>
    <row r="1234" spans="1:4" ht="12.75">
      <c r="A1234">
        <v>1</v>
      </c>
      <c r="B1234" t="str">
        <f>"055100477"</f>
        <v>055100477</v>
      </c>
      <c r="C1234" t="s">
        <v>294</v>
      </c>
      <c r="D1234" t="s">
        <v>295</v>
      </c>
    </row>
    <row r="1235" spans="1:4" ht="12.75">
      <c r="A1235">
        <v>2</v>
      </c>
      <c r="B1235" t="str">
        <f>"054500152"</f>
        <v>054500152</v>
      </c>
      <c r="C1235" t="s">
        <v>296</v>
      </c>
      <c r="D1235" t="s">
        <v>284</v>
      </c>
    </row>
    <row r="1236" spans="1:4" ht="12.75">
      <c r="A1236">
        <v>3</v>
      </c>
      <c r="B1236" t="str">
        <f>"053302364"</f>
        <v>053302364</v>
      </c>
      <c r="C1236" t="s">
        <v>297</v>
      </c>
      <c r="D1236" t="s">
        <v>298</v>
      </c>
    </row>
    <row r="1237" spans="1:4" ht="12.75">
      <c r="A1237">
        <v>4</v>
      </c>
      <c r="B1237" t="str">
        <f>"054700819"</f>
        <v>054700819</v>
      </c>
      <c r="C1237" t="s">
        <v>299</v>
      </c>
      <c r="D1237" t="s">
        <v>284</v>
      </c>
    </row>
    <row r="1238" spans="1:4" ht="12.75">
      <c r="A1238">
        <v>5</v>
      </c>
      <c r="B1238" t="str">
        <f>"054300843"</f>
        <v>054300843</v>
      </c>
      <c r="C1238" t="s">
        <v>300</v>
      </c>
      <c r="D1238" t="s">
        <v>284</v>
      </c>
    </row>
    <row r="1239" spans="1:4" ht="12.75">
      <c r="A1239">
        <v>6</v>
      </c>
      <c r="B1239" t="str">
        <f>"052200169"</f>
        <v>052200169</v>
      </c>
      <c r="C1239" t="s">
        <v>301</v>
      </c>
      <c r="D1239" t="s">
        <v>302</v>
      </c>
    </row>
    <row r="1240" spans="1:4" ht="12.75">
      <c r="A1240">
        <v>7</v>
      </c>
      <c r="B1240" t="str">
        <f>"157100128"</f>
        <v>157100128</v>
      </c>
      <c r="C1240" t="s">
        <v>303</v>
      </c>
      <c r="D1240" t="s">
        <v>284</v>
      </c>
    </row>
    <row r="1242" ht="12.75">
      <c r="A1242" t="s">
        <v>304</v>
      </c>
    </row>
    <row r="1243" ht="12.75">
      <c r="A1243" t="s">
        <v>305</v>
      </c>
    </row>
    <row r="1244" ht="12.75">
      <c r="A1244" t="s">
        <v>4</v>
      </c>
    </row>
    <row r="1245" spans="1:4" ht="12.75">
      <c r="A1245">
        <v>1</v>
      </c>
      <c r="B1245" t="str">
        <f>"065500331"</f>
        <v>065500331</v>
      </c>
      <c r="C1245" t="s">
        <v>306</v>
      </c>
      <c r="D1245" t="s">
        <v>307</v>
      </c>
    </row>
    <row r="1246" spans="1:4" ht="12.75">
      <c r="A1246">
        <v>2</v>
      </c>
      <c r="B1246" t="str">
        <f>"065200388"</f>
        <v>065200388</v>
      </c>
      <c r="C1246" t="s">
        <v>308</v>
      </c>
      <c r="D1246" t="s">
        <v>309</v>
      </c>
    </row>
    <row r="1247" spans="1:4" ht="12.75">
      <c r="A1247">
        <v>3</v>
      </c>
      <c r="B1247" t="str">
        <f>"064101050"</f>
        <v>064101050</v>
      </c>
      <c r="C1247" t="s">
        <v>310</v>
      </c>
      <c r="D1247" t="s">
        <v>311</v>
      </c>
    </row>
    <row r="1248" spans="1:4" ht="12.75">
      <c r="A1248">
        <v>4</v>
      </c>
      <c r="B1248" t="str">
        <f>"161401218"</f>
        <v>161401218</v>
      </c>
      <c r="C1248" t="s">
        <v>312</v>
      </c>
      <c r="D1248" t="s">
        <v>309</v>
      </c>
    </row>
    <row r="1249" ht="12.75">
      <c r="A1249" t="s">
        <v>9</v>
      </c>
    </row>
    <row r="1250" spans="1:4" ht="12.75">
      <c r="A1250">
        <v>1</v>
      </c>
      <c r="B1250" t="str">
        <f>"064803489"</f>
        <v>064803489</v>
      </c>
      <c r="C1250" t="s">
        <v>313</v>
      </c>
      <c r="D1250" t="s">
        <v>314</v>
      </c>
    </row>
    <row r="1251" spans="1:4" ht="12.75">
      <c r="A1251">
        <v>2</v>
      </c>
      <c r="B1251" t="str">
        <f>"065101694"</f>
        <v>065101694</v>
      </c>
      <c r="C1251" t="s">
        <v>315</v>
      </c>
      <c r="D1251" t="s">
        <v>309</v>
      </c>
    </row>
    <row r="1252" spans="1:4" ht="12.75">
      <c r="A1252">
        <v>3</v>
      </c>
      <c r="B1252" t="str">
        <f>"063801489"</f>
        <v>063801489</v>
      </c>
      <c r="C1252" t="s">
        <v>316</v>
      </c>
      <c r="D1252" t="s">
        <v>317</v>
      </c>
    </row>
    <row r="1253" spans="1:4" ht="12.75">
      <c r="A1253">
        <v>4</v>
      </c>
      <c r="B1253" t="str">
        <f>"065700411"</f>
        <v>065700411</v>
      </c>
      <c r="C1253" t="s">
        <v>318</v>
      </c>
      <c r="D1253" t="s">
        <v>319</v>
      </c>
    </row>
    <row r="1255" ht="12.75">
      <c r="A1255" t="s">
        <v>320</v>
      </c>
    </row>
    <row r="1256" ht="12.75">
      <c r="A1256" t="s">
        <v>321</v>
      </c>
    </row>
    <row r="1257" ht="12.75">
      <c r="A1257" t="s">
        <v>4</v>
      </c>
    </row>
    <row r="1258" spans="1:4" ht="12.75">
      <c r="A1258">
        <v>1</v>
      </c>
      <c r="B1258" t="str">
        <f>"174203265"</f>
        <v>174203265</v>
      </c>
      <c r="C1258" t="s">
        <v>322</v>
      </c>
      <c r="D1258" t="s">
        <v>323</v>
      </c>
    </row>
    <row r="1259" ht="12.75">
      <c r="A1259" t="s">
        <v>9</v>
      </c>
    </row>
    <row r="1260" spans="1:4" ht="12.75">
      <c r="A1260">
        <v>1</v>
      </c>
      <c r="B1260" t="str">
        <f>"091301623"</f>
        <v>091301623</v>
      </c>
      <c r="C1260" t="s">
        <v>324</v>
      </c>
      <c r="D1260" t="s">
        <v>323</v>
      </c>
    </row>
    <row r="1262" ht="12.75">
      <c r="A1262" t="s">
        <v>325</v>
      </c>
    </row>
    <row r="1263" ht="12.75">
      <c r="A1263" t="s">
        <v>326</v>
      </c>
    </row>
    <row r="1264" ht="12.75">
      <c r="A1264" t="s">
        <v>4</v>
      </c>
    </row>
    <row r="1265" spans="1:4" ht="12.75">
      <c r="A1265">
        <v>1</v>
      </c>
      <c r="B1265" t="str">
        <f>"115600572"</f>
        <v>115600572</v>
      </c>
      <c r="C1265" t="s">
        <v>327</v>
      </c>
      <c r="D1265" t="s">
        <v>328</v>
      </c>
    </row>
    <row r="1266" spans="1:4" ht="12.75">
      <c r="A1266">
        <v>2</v>
      </c>
      <c r="B1266" t="str">
        <f>"116200705"</f>
        <v>116200705</v>
      </c>
      <c r="C1266" t="s">
        <v>329</v>
      </c>
      <c r="D1266" t="s">
        <v>330</v>
      </c>
    </row>
    <row r="1267" spans="1:4" ht="12.75">
      <c r="A1267">
        <v>3</v>
      </c>
      <c r="B1267" t="str">
        <f>"115800914"</f>
        <v>115800914</v>
      </c>
      <c r="C1267" t="s">
        <v>331</v>
      </c>
      <c r="D1267" t="s">
        <v>328</v>
      </c>
    </row>
    <row r="1268" ht="12.75">
      <c r="A1268" t="s">
        <v>9</v>
      </c>
    </row>
    <row r="1269" spans="1:4" ht="12.75">
      <c r="A1269">
        <v>1</v>
      </c>
      <c r="B1269" t="str">
        <f>"115700518"</f>
        <v>115700518</v>
      </c>
      <c r="C1269" t="s">
        <v>332</v>
      </c>
      <c r="D1269" t="s">
        <v>328</v>
      </c>
    </row>
    <row r="1270" spans="1:4" ht="12.75">
      <c r="A1270">
        <v>2</v>
      </c>
      <c r="B1270" t="str">
        <f>"115205692"</f>
        <v>115205692</v>
      </c>
      <c r="C1270" t="s">
        <v>333</v>
      </c>
      <c r="D1270" t="s">
        <v>334</v>
      </c>
    </row>
    <row r="1271" spans="1:4" ht="12.75">
      <c r="A1271">
        <v>3</v>
      </c>
      <c r="B1271" t="str">
        <f>"186003417"</f>
        <v>186003417</v>
      </c>
      <c r="C1271" t="s">
        <v>335</v>
      </c>
      <c r="D1271" t="s">
        <v>328</v>
      </c>
    </row>
    <row r="1273" ht="12.75">
      <c r="A1273" t="s">
        <v>336</v>
      </c>
    </row>
    <row r="1274" ht="12.75">
      <c r="A1274" t="s">
        <v>337</v>
      </c>
    </row>
    <row r="1275" ht="12.75">
      <c r="A1275" t="s">
        <v>4</v>
      </c>
    </row>
    <row r="1276" spans="1:4" ht="12.75">
      <c r="A1276">
        <v>1</v>
      </c>
      <c r="B1276" t="str">
        <f>"135400872"</f>
        <v>135400872</v>
      </c>
      <c r="C1276" t="s">
        <v>338</v>
      </c>
      <c r="D1276" t="s">
        <v>339</v>
      </c>
    </row>
    <row r="1277" spans="1:4" ht="12.75">
      <c r="A1277">
        <v>2</v>
      </c>
      <c r="B1277" t="str">
        <f>"134500410"</f>
        <v>134500410</v>
      </c>
      <c r="C1277" t="s">
        <v>340</v>
      </c>
      <c r="D1277" t="s">
        <v>339</v>
      </c>
    </row>
    <row r="1278" spans="1:4" ht="12.75">
      <c r="A1278">
        <v>3</v>
      </c>
      <c r="B1278" t="str">
        <f>"134802915"</f>
        <v>134802915</v>
      </c>
      <c r="C1278" t="s">
        <v>341</v>
      </c>
      <c r="D1278" t="s">
        <v>339</v>
      </c>
    </row>
    <row r="1279" spans="1:4" ht="12.75">
      <c r="A1279">
        <v>4</v>
      </c>
      <c r="B1279" t="str">
        <f>"195702019"</f>
        <v>195702019</v>
      </c>
      <c r="C1279" t="s">
        <v>342</v>
      </c>
      <c r="D1279" t="s">
        <v>339</v>
      </c>
    </row>
    <row r="1280" ht="12.75">
      <c r="A1280" t="s">
        <v>9</v>
      </c>
    </row>
    <row r="1281" spans="1:4" ht="12.75">
      <c r="A1281">
        <v>1</v>
      </c>
      <c r="B1281" t="str">
        <f>"134400333"</f>
        <v>134400333</v>
      </c>
      <c r="C1281" t="s">
        <v>343</v>
      </c>
      <c r="D1281" t="s">
        <v>339</v>
      </c>
    </row>
    <row r="1282" spans="1:4" ht="12.75">
      <c r="A1282">
        <v>2</v>
      </c>
      <c r="B1282" t="str">
        <f>"134900409"</f>
        <v>134900409</v>
      </c>
      <c r="C1282" t="s">
        <v>344</v>
      </c>
      <c r="D1282" t="s">
        <v>339</v>
      </c>
    </row>
    <row r="1283" spans="1:4" ht="12.75">
      <c r="A1283">
        <v>3</v>
      </c>
      <c r="B1283" t="str">
        <f>"196800569"</f>
        <v>196800569</v>
      </c>
      <c r="C1283" t="s">
        <v>345</v>
      </c>
      <c r="D1283" t="s">
        <v>346</v>
      </c>
    </row>
    <row r="1284" spans="1:4" ht="12.75">
      <c r="A1284">
        <v>4</v>
      </c>
      <c r="B1284" t="str">
        <f>"137000703"</f>
        <v>137000703</v>
      </c>
      <c r="C1284" t="s">
        <v>347</v>
      </c>
      <c r="D1284" t="s">
        <v>348</v>
      </c>
    </row>
    <row r="1286" ht="12.75">
      <c r="A1286" t="s">
        <v>349</v>
      </c>
    </row>
    <row r="1287" ht="12.75">
      <c r="A1287" t="s">
        <v>350</v>
      </c>
    </row>
    <row r="1288" ht="12.75">
      <c r="A1288" t="s">
        <v>4</v>
      </c>
    </row>
    <row r="1289" spans="1:4" ht="12.75">
      <c r="A1289">
        <v>1</v>
      </c>
      <c r="B1289" t="str">
        <f>"118801061"</f>
        <v>118801061</v>
      </c>
      <c r="C1289" t="s">
        <v>351</v>
      </c>
      <c r="D1289" t="s">
        <v>352</v>
      </c>
    </row>
    <row r="1290" spans="1:4" ht="12.75">
      <c r="A1290">
        <v>2</v>
      </c>
      <c r="B1290" t="str">
        <f>"118008967"</f>
        <v>118008967</v>
      </c>
      <c r="C1290" t="s">
        <v>353</v>
      </c>
      <c r="D1290" t="s">
        <v>354</v>
      </c>
    </row>
    <row r="1291" spans="1:4" ht="12.75">
      <c r="A1291">
        <v>3</v>
      </c>
      <c r="B1291" t="str">
        <f>"118100870"</f>
        <v>118100870</v>
      </c>
      <c r="C1291" t="s">
        <v>355</v>
      </c>
      <c r="D1291" t="s">
        <v>354</v>
      </c>
    </row>
    <row r="1292" spans="1:4" ht="12.75">
      <c r="A1292">
        <v>4</v>
      </c>
      <c r="B1292" t="str">
        <f>"118601032"</f>
        <v>118601032</v>
      </c>
      <c r="C1292" t="s">
        <v>356</v>
      </c>
      <c r="D1292" t="s">
        <v>357</v>
      </c>
    </row>
    <row r="1293" ht="12.75">
      <c r="A1293" t="s">
        <v>9</v>
      </c>
    </row>
    <row r="1294" spans="1:4" ht="12.75">
      <c r="A1294">
        <v>1</v>
      </c>
      <c r="B1294" t="str">
        <f>"118301393"</f>
        <v>118301393</v>
      </c>
      <c r="C1294" t="s">
        <v>358</v>
      </c>
      <c r="D1294" t="s">
        <v>354</v>
      </c>
    </row>
    <row r="1295" spans="1:4" ht="12.75">
      <c r="A1295">
        <v>2</v>
      </c>
      <c r="B1295" t="str">
        <f>"119000878"</f>
        <v>119000878</v>
      </c>
      <c r="C1295" t="s">
        <v>359</v>
      </c>
      <c r="D1295" t="s">
        <v>360</v>
      </c>
    </row>
    <row r="1296" spans="1:4" ht="12.75">
      <c r="A1296">
        <v>3</v>
      </c>
      <c r="B1296" t="str">
        <f>"117600142"</f>
        <v>117600142</v>
      </c>
      <c r="C1296" t="s">
        <v>361</v>
      </c>
      <c r="D1296" t="s">
        <v>362</v>
      </c>
    </row>
    <row r="1297" spans="1:4" ht="12.75">
      <c r="A1297">
        <v>4</v>
      </c>
      <c r="B1297" t="str">
        <f>"187111801"</f>
        <v>187111801</v>
      </c>
      <c r="C1297" t="s">
        <v>363</v>
      </c>
      <c r="D1297" t="s">
        <v>354</v>
      </c>
    </row>
    <row r="1299" ht="12.75">
      <c r="A1299" t="s">
        <v>364</v>
      </c>
    </row>
    <row r="1300" ht="12.75">
      <c r="A1300" t="s">
        <v>365</v>
      </c>
    </row>
    <row r="1301" ht="12.75">
      <c r="A1301" t="s">
        <v>4</v>
      </c>
    </row>
    <row r="1302" spans="1:4" ht="12.75">
      <c r="A1302">
        <v>1</v>
      </c>
      <c r="B1302" t="str">
        <f>"069200379"</f>
        <v>069200379</v>
      </c>
      <c r="C1302" t="s">
        <v>366</v>
      </c>
      <c r="D1302" t="s">
        <v>367</v>
      </c>
    </row>
    <row r="1303" spans="1:4" ht="12.75">
      <c r="A1303">
        <v>2</v>
      </c>
      <c r="B1303" t="str">
        <f>"068201642"</f>
        <v>068201642</v>
      </c>
      <c r="C1303" t="s">
        <v>368</v>
      </c>
      <c r="D1303" t="s">
        <v>369</v>
      </c>
    </row>
    <row r="1304" spans="1:4" ht="12.75">
      <c r="A1304">
        <v>3</v>
      </c>
      <c r="B1304" t="str">
        <f>"069300730"</f>
        <v>069300730</v>
      </c>
      <c r="C1304" t="s">
        <v>370</v>
      </c>
      <c r="D1304" t="s">
        <v>371</v>
      </c>
    </row>
    <row r="1305" spans="1:4" ht="12.75">
      <c r="A1305">
        <v>4</v>
      </c>
      <c r="B1305" t="str">
        <f>"068101034"</f>
        <v>068101034</v>
      </c>
      <c r="C1305" t="s">
        <v>372</v>
      </c>
      <c r="D1305" t="s">
        <v>369</v>
      </c>
    </row>
    <row r="1306" spans="1:4" ht="12.75">
      <c r="A1306">
        <v>5</v>
      </c>
      <c r="B1306" t="str">
        <f>"067800214"</f>
        <v>067800214</v>
      </c>
      <c r="C1306" t="s">
        <v>373</v>
      </c>
      <c r="D1306" t="s">
        <v>374</v>
      </c>
    </row>
    <row r="1307" ht="12.75">
      <c r="A1307" t="s">
        <v>9</v>
      </c>
    </row>
    <row r="1308" spans="1:4" ht="12.75">
      <c r="A1308">
        <v>1</v>
      </c>
      <c r="B1308" t="str">
        <f>"162400504"</f>
        <v>162400504</v>
      </c>
      <c r="C1308" t="s">
        <v>375</v>
      </c>
      <c r="D1308" t="s">
        <v>369</v>
      </c>
    </row>
    <row r="1309" spans="1:4" ht="12.75">
      <c r="A1309">
        <v>2</v>
      </c>
      <c r="B1309" t="str">
        <f>"067900108"</f>
        <v>067900108</v>
      </c>
      <c r="C1309" t="s">
        <v>376</v>
      </c>
      <c r="D1309" t="s">
        <v>377</v>
      </c>
    </row>
    <row r="1310" spans="1:4" ht="12.75">
      <c r="A1310">
        <v>3</v>
      </c>
      <c r="B1310" t="str">
        <f>"067000601"</f>
        <v>067000601</v>
      </c>
      <c r="C1310" t="s">
        <v>378</v>
      </c>
      <c r="D1310" t="s">
        <v>379</v>
      </c>
    </row>
    <row r="1311" spans="1:4" ht="12.75">
      <c r="A1311">
        <v>4</v>
      </c>
      <c r="B1311" t="str">
        <f>"067400770"</f>
        <v>067400770</v>
      </c>
      <c r="C1311" t="s">
        <v>380</v>
      </c>
      <c r="D1311" t="s">
        <v>381</v>
      </c>
    </row>
    <row r="1312" spans="1:4" ht="12.75">
      <c r="A1312">
        <v>5</v>
      </c>
      <c r="B1312" t="str">
        <f>"068800307"</f>
        <v>068800307</v>
      </c>
      <c r="C1312" t="s">
        <v>382</v>
      </c>
      <c r="D1312" t="s">
        <v>383</v>
      </c>
    </row>
    <row r="1314" ht="12.75">
      <c r="A1314" t="s">
        <v>384</v>
      </c>
    </row>
    <row r="1315" ht="12.75">
      <c r="A1315" t="s">
        <v>385</v>
      </c>
    </row>
    <row r="1316" ht="12.75">
      <c r="A1316" t="s">
        <v>4</v>
      </c>
    </row>
    <row r="1317" spans="1:4" ht="12.75">
      <c r="A1317">
        <v>1</v>
      </c>
      <c r="B1317" t="str">
        <f>"072400724"</f>
        <v>072400724</v>
      </c>
      <c r="C1317" t="s">
        <v>386</v>
      </c>
      <c r="D1317" t="s">
        <v>387</v>
      </c>
    </row>
    <row r="1318" ht="12.75">
      <c r="A1318" t="s">
        <v>9</v>
      </c>
    </row>
    <row r="1319" spans="1:4" ht="12.75">
      <c r="A1319">
        <v>1</v>
      </c>
      <c r="B1319" t="str">
        <f>"164200392"</f>
        <v>164200392</v>
      </c>
      <c r="C1319" t="s">
        <v>388</v>
      </c>
      <c r="D1319" t="s">
        <v>387</v>
      </c>
    </row>
    <row r="1321" ht="12.75">
      <c r="A1321" t="s">
        <v>389</v>
      </c>
    </row>
    <row r="1322" ht="12.75">
      <c r="A1322" t="s">
        <v>390</v>
      </c>
    </row>
    <row r="1323" ht="12.75">
      <c r="A1323" t="s">
        <v>4</v>
      </c>
    </row>
    <row r="1324" spans="1:4" ht="12.75">
      <c r="A1324">
        <v>1</v>
      </c>
      <c r="B1324" t="str">
        <f>"059802713"</f>
        <v>059802713</v>
      </c>
      <c r="C1324" t="s">
        <v>391</v>
      </c>
      <c r="D1324" t="s">
        <v>392</v>
      </c>
    </row>
    <row r="1325" ht="12.75">
      <c r="A1325" t="s">
        <v>9</v>
      </c>
    </row>
    <row r="1326" spans="1:4" ht="12.75">
      <c r="A1326">
        <v>1</v>
      </c>
      <c r="B1326" t="str">
        <f>"060100957"</f>
        <v>060100957</v>
      </c>
      <c r="C1326" t="s">
        <v>393</v>
      </c>
      <c r="D1326" t="s">
        <v>394</v>
      </c>
    </row>
    <row r="1328" ht="12.75">
      <c r="A1328" t="s">
        <v>395</v>
      </c>
    </row>
    <row r="1329" ht="12.75">
      <c r="A1329" t="s">
        <v>396</v>
      </c>
    </row>
    <row r="1330" ht="12.75">
      <c r="A1330" t="s">
        <v>4</v>
      </c>
    </row>
    <row r="1331" spans="1:4" ht="12.75">
      <c r="A1331">
        <v>1</v>
      </c>
      <c r="B1331" t="str">
        <f>"058501566"</f>
        <v>058501566</v>
      </c>
      <c r="C1331" t="s">
        <v>397</v>
      </c>
      <c r="D1331" t="s">
        <v>398</v>
      </c>
    </row>
    <row r="1332" spans="1:4" ht="12.75">
      <c r="A1332">
        <v>2</v>
      </c>
      <c r="B1332" t="str">
        <f>"056700874"</f>
        <v>056700874</v>
      </c>
      <c r="C1332" t="s">
        <v>399</v>
      </c>
      <c r="D1332" t="s">
        <v>400</v>
      </c>
    </row>
    <row r="1333" spans="1:4" ht="12.75">
      <c r="A1333">
        <v>3</v>
      </c>
      <c r="B1333" t="str">
        <f>"058600755"</f>
        <v>058600755</v>
      </c>
      <c r="C1333" t="s">
        <v>401</v>
      </c>
      <c r="D1333" t="s">
        <v>402</v>
      </c>
    </row>
    <row r="1334" spans="1:4" ht="12.75">
      <c r="A1334">
        <v>4</v>
      </c>
      <c r="B1334" t="str">
        <f>"057000912"</f>
        <v>057000912</v>
      </c>
      <c r="C1334" t="s">
        <v>403</v>
      </c>
      <c r="D1334" t="s">
        <v>404</v>
      </c>
    </row>
    <row r="1335" spans="1:4" ht="12.75">
      <c r="A1335">
        <v>5</v>
      </c>
      <c r="B1335" t="str">
        <f>"058001919"</f>
        <v>058001919</v>
      </c>
      <c r="C1335" t="s">
        <v>405</v>
      </c>
      <c r="D1335" t="s">
        <v>398</v>
      </c>
    </row>
    <row r="1336" ht="12.75">
      <c r="A1336" t="s">
        <v>9</v>
      </c>
    </row>
    <row r="1337" spans="1:4" ht="12.75">
      <c r="A1337">
        <v>1</v>
      </c>
      <c r="B1337" t="str">
        <f>"058100528"</f>
        <v>058100528</v>
      </c>
      <c r="C1337" t="s">
        <v>406</v>
      </c>
      <c r="D1337" t="s">
        <v>398</v>
      </c>
    </row>
    <row r="1338" spans="1:4" ht="12.75">
      <c r="A1338">
        <v>2</v>
      </c>
      <c r="B1338" t="str">
        <f>"056500491"</f>
        <v>056500491</v>
      </c>
      <c r="C1338" t="s">
        <v>407</v>
      </c>
      <c r="D1338" t="s">
        <v>408</v>
      </c>
    </row>
    <row r="1339" spans="1:4" ht="12.75">
      <c r="A1339">
        <v>3</v>
      </c>
      <c r="B1339" t="str">
        <f>"058200509"</f>
        <v>058200509</v>
      </c>
      <c r="C1339" t="s">
        <v>409</v>
      </c>
      <c r="D1339" t="s">
        <v>398</v>
      </c>
    </row>
    <row r="1340" spans="1:4" ht="12.75">
      <c r="A1340">
        <v>4</v>
      </c>
      <c r="B1340" t="str">
        <f>"158401486"</f>
        <v>158401486</v>
      </c>
      <c r="C1340" t="s">
        <v>410</v>
      </c>
      <c r="D1340" t="s">
        <v>398</v>
      </c>
    </row>
    <row r="1341" spans="1:4" ht="12.75">
      <c r="A1341">
        <v>5</v>
      </c>
      <c r="B1341" t="str">
        <f>"057200217"</f>
        <v>057200217</v>
      </c>
      <c r="C1341" t="s">
        <v>411</v>
      </c>
      <c r="D1341" t="s">
        <v>412</v>
      </c>
    </row>
    <row r="1343" ht="12.75">
      <c r="A1343" t="s">
        <v>413</v>
      </c>
    </row>
    <row r="1344" ht="12.75">
      <c r="A1344" t="s">
        <v>414</v>
      </c>
    </row>
    <row r="1345" ht="12.75">
      <c r="A1345" t="s">
        <v>4</v>
      </c>
    </row>
    <row r="1346" spans="1:4" ht="12.75">
      <c r="A1346">
        <v>1</v>
      </c>
      <c r="B1346" t="str">
        <f>"106100145"</f>
        <v>106100145</v>
      </c>
      <c r="C1346" t="s">
        <v>415</v>
      </c>
      <c r="D1346" t="s">
        <v>416</v>
      </c>
    </row>
    <row r="1347" spans="1:4" ht="12.75">
      <c r="A1347">
        <v>2</v>
      </c>
      <c r="B1347" t="str">
        <f>"107601465"</f>
        <v>107601465</v>
      </c>
      <c r="C1347" t="s">
        <v>417</v>
      </c>
      <c r="D1347" t="s">
        <v>418</v>
      </c>
    </row>
    <row r="1348" spans="1:4" ht="12.75">
      <c r="A1348">
        <v>3</v>
      </c>
      <c r="B1348" t="str">
        <f>"106800365"</f>
        <v>106800365</v>
      </c>
      <c r="C1348" t="s">
        <v>419</v>
      </c>
      <c r="D1348" t="s">
        <v>420</v>
      </c>
    </row>
    <row r="1349" spans="1:4" ht="12.75">
      <c r="A1349">
        <v>4</v>
      </c>
      <c r="B1349" t="str">
        <f>"181407666"</f>
        <v>181407666</v>
      </c>
      <c r="C1349" t="s">
        <v>421</v>
      </c>
      <c r="D1349" t="s">
        <v>420</v>
      </c>
    </row>
    <row r="1350" ht="12.75">
      <c r="A1350" t="s">
        <v>9</v>
      </c>
    </row>
    <row r="1351" spans="1:4" ht="12.75">
      <c r="A1351">
        <v>1</v>
      </c>
      <c r="B1351" t="str">
        <f>"106702779"</f>
        <v>106702779</v>
      </c>
      <c r="C1351" t="s">
        <v>422</v>
      </c>
      <c r="D1351" t="s">
        <v>420</v>
      </c>
    </row>
    <row r="1352" spans="1:4" ht="12.75">
      <c r="A1352">
        <v>2</v>
      </c>
      <c r="B1352" t="str">
        <f>"106501919"</f>
        <v>106501919</v>
      </c>
      <c r="C1352" t="s">
        <v>423</v>
      </c>
      <c r="D1352" t="s">
        <v>420</v>
      </c>
    </row>
    <row r="1353" spans="1:4" ht="12.75">
      <c r="A1353">
        <v>3</v>
      </c>
      <c r="B1353" t="str">
        <f>"181500218"</f>
        <v>181500218</v>
      </c>
      <c r="C1353" t="s">
        <v>424</v>
      </c>
      <c r="D1353" t="s">
        <v>425</v>
      </c>
    </row>
    <row r="1354" spans="1:4" ht="12.75">
      <c r="A1354">
        <v>4</v>
      </c>
      <c r="B1354" t="str">
        <f>"107504815"</f>
        <v>107504815</v>
      </c>
      <c r="C1354" t="s">
        <v>426</v>
      </c>
      <c r="D1354" t="s">
        <v>418</v>
      </c>
    </row>
    <row r="1356" ht="12.75">
      <c r="A1356" t="s">
        <v>427</v>
      </c>
    </row>
    <row r="1357" ht="12.75">
      <c r="A1357" t="s">
        <v>428</v>
      </c>
    </row>
    <row r="1358" ht="12.75">
      <c r="A1358" t="s">
        <v>4</v>
      </c>
    </row>
    <row r="1359" spans="1:4" ht="12.75">
      <c r="A1359">
        <v>1</v>
      </c>
      <c r="B1359" t="str">
        <f>"122213084"</f>
        <v>122213084</v>
      </c>
      <c r="C1359" t="s">
        <v>429</v>
      </c>
      <c r="D1359" t="s">
        <v>430</v>
      </c>
    </row>
    <row r="1360" spans="1:4" ht="12.75">
      <c r="A1360">
        <v>2</v>
      </c>
      <c r="B1360" t="str">
        <f>"122400552"</f>
        <v>122400552</v>
      </c>
      <c r="C1360" t="s">
        <v>431</v>
      </c>
      <c r="D1360" t="s">
        <v>430</v>
      </c>
    </row>
    <row r="1361" spans="1:4" ht="12.75">
      <c r="A1361">
        <v>3</v>
      </c>
      <c r="B1361" t="str">
        <f>"121204214"</f>
        <v>121204214</v>
      </c>
      <c r="C1361" t="s">
        <v>432</v>
      </c>
      <c r="D1361" t="s">
        <v>433</v>
      </c>
    </row>
    <row r="1362" spans="1:4" ht="12.75">
      <c r="A1362">
        <v>4</v>
      </c>
      <c r="B1362" t="str">
        <f>"122700872"</f>
        <v>122700872</v>
      </c>
      <c r="C1362" t="s">
        <v>434</v>
      </c>
      <c r="D1362" t="s">
        <v>430</v>
      </c>
    </row>
    <row r="1363" spans="1:4" ht="12.75">
      <c r="A1363">
        <v>5</v>
      </c>
      <c r="B1363" t="str">
        <f>"123402203"</f>
        <v>123402203</v>
      </c>
      <c r="C1363" t="s">
        <v>435</v>
      </c>
      <c r="D1363" t="s">
        <v>436</v>
      </c>
    </row>
    <row r="1364" spans="1:4" ht="12.75">
      <c r="A1364">
        <v>6</v>
      </c>
      <c r="B1364" t="str">
        <f>"122901118"</f>
        <v>122901118</v>
      </c>
      <c r="C1364" t="s">
        <v>437</v>
      </c>
      <c r="D1364" t="s">
        <v>438</v>
      </c>
    </row>
    <row r="1365" ht="12.75">
      <c r="A1365" t="s">
        <v>9</v>
      </c>
    </row>
    <row r="1366" spans="1:4" ht="12.75">
      <c r="A1366">
        <v>1</v>
      </c>
      <c r="B1366" t="str">
        <f>"188600517"</f>
        <v>188600517</v>
      </c>
      <c r="C1366" t="s">
        <v>439</v>
      </c>
      <c r="D1366" t="s">
        <v>430</v>
      </c>
    </row>
    <row r="1367" spans="1:4" ht="12.75">
      <c r="A1367">
        <v>2</v>
      </c>
      <c r="B1367" t="str">
        <f>"122102285"</f>
        <v>122102285</v>
      </c>
      <c r="C1367" t="s">
        <v>91</v>
      </c>
      <c r="D1367" t="s">
        <v>430</v>
      </c>
    </row>
    <row r="1368" spans="1:4" ht="12.75">
      <c r="A1368">
        <v>3</v>
      </c>
      <c r="B1368" t="str">
        <f>"121100487"</f>
        <v>121100487</v>
      </c>
      <c r="C1368" t="s">
        <v>440</v>
      </c>
      <c r="D1368" t="s">
        <v>441</v>
      </c>
    </row>
    <row r="1369" spans="1:4" ht="12.75">
      <c r="A1369">
        <v>4</v>
      </c>
      <c r="B1369" t="str">
        <f>"122611447"</f>
        <v>122611447</v>
      </c>
      <c r="C1369" t="s">
        <v>442</v>
      </c>
      <c r="D1369" t="s">
        <v>430</v>
      </c>
    </row>
    <row r="1370" spans="1:4" ht="12.75">
      <c r="A1370">
        <v>5</v>
      </c>
      <c r="B1370" t="str">
        <f>"121700760"</f>
        <v>121700760</v>
      </c>
      <c r="C1370" t="s">
        <v>443</v>
      </c>
      <c r="D1370" t="s">
        <v>430</v>
      </c>
    </row>
    <row r="1371" spans="1:4" ht="12.75">
      <c r="A1371">
        <v>6</v>
      </c>
      <c r="B1371" t="str">
        <f>"122001790"</f>
        <v>122001790</v>
      </c>
      <c r="C1371" t="s">
        <v>444</v>
      </c>
      <c r="D1371" t="s">
        <v>430</v>
      </c>
    </row>
    <row r="1373" ht="12.75">
      <c r="A1373" t="s">
        <v>445</v>
      </c>
    </row>
    <row r="1374" ht="12.75">
      <c r="A1374" t="s">
        <v>446</v>
      </c>
    </row>
    <row r="1375" ht="12.75">
      <c r="A1375" t="s">
        <v>4</v>
      </c>
    </row>
    <row r="1376" spans="1:4" ht="12.75">
      <c r="A1376">
        <v>1</v>
      </c>
      <c r="B1376" t="str">
        <f>"085500456"</f>
        <v>085500456</v>
      </c>
      <c r="C1376" t="s">
        <v>447</v>
      </c>
      <c r="D1376" t="s">
        <v>448</v>
      </c>
    </row>
    <row r="1377" ht="12.75">
      <c r="A1377" t="s">
        <v>9</v>
      </c>
    </row>
    <row r="1378" spans="1:4" ht="12.75">
      <c r="A1378">
        <v>1</v>
      </c>
      <c r="B1378" t="str">
        <f>"085601259"</f>
        <v>085601259</v>
      </c>
      <c r="C1378" t="s">
        <v>449</v>
      </c>
      <c r="D1378" t="s">
        <v>448</v>
      </c>
    </row>
    <row r="1380" ht="12.75">
      <c r="A1380" t="s">
        <v>450</v>
      </c>
    </row>
    <row r="1381" ht="12.75">
      <c r="A1381" t="s">
        <v>451</v>
      </c>
    </row>
    <row r="1382" ht="12.75">
      <c r="A1382" t="s">
        <v>4</v>
      </c>
    </row>
    <row r="1383" spans="1:4" ht="12.75">
      <c r="A1383">
        <v>1</v>
      </c>
      <c r="B1383" t="str">
        <f>"101402137"</f>
        <v>101402137</v>
      </c>
      <c r="C1383" t="s">
        <v>452</v>
      </c>
      <c r="D1383" t="s">
        <v>70</v>
      </c>
    </row>
    <row r="1384" spans="1:4" ht="12.75">
      <c r="A1384">
        <v>2</v>
      </c>
      <c r="B1384" t="str">
        <f>"099602078"</f>
        <v>099602078</v>
      </c>
      <c r="C1384" t="s">
        <v>453</v>
      </c>
      <c r="D1384" t="s">
        <v>16</v>
      </c>
    </row>
    <row r="1385" spans="1:4" ht="12.75">
      <c r="A1385">
        <v>3</v>
      </c>
      <c r="B1385" t="str">
        <f>"103201911"</f>
        <v>103201911</v>
      </c>
      <c r="C1385" t="s">
        <v>454</v>
      </c>
      <c r="D1385" t="s">
        <v>455</v>
      </c>
    </row>
    <row r="1386" spans="1:4" ht="12.75">
      <c r="A1386">
        <v>4</v>
      </c>
      <c r="B1386" t="str">
        <f>"095100729"</f>
        <v>095100729</v>
      </c>
      <c r="C1386" t="s">
        <v>456</v>
      </c>
      <c r="D1386" t="s">
        <v>16</v>
      </c>
    </row>
    <row r="1387" spans="1:4" ht="12.75">
      <c r="A1387">
        <v>5</v>
      </c>
      <c r="B1387" t="str">
        <f>"101000216"</f>
        <v>101000216</v>
      </c>
      <c r="C1387" t="s">
        <v>457</v>
      </c>
      <c r="D1387" t="s">
        <v>458</v>
      </c>
    </row>
    <row r="1388" spans="1:4" ht="12.75">
      <c r="A1388">
        <v>6</v>
      </c>
      <c r="B1388" t="str">
        <f>"095800110"</f>
        <v>095800110</v>
      </c>
      <c r="C1388" t="s">
        <v>459</v>
      </c>
      <c r="D1388" t="s">
        <v>16</v>
      </c>
    </row>
    <row r="1389" spans="1:4" ht="12.75">
      <c r="A1389">
        <v>7</v>
      </c>
      <c r="B1389" t="str">
        <f>"096600527"</f>
        <v>096600527</v>
      </c>
      <c r="C1389" t="s">
        <v>460</v>
      </c>
      <c r="D1389" t="s">
        <v>16</v>
      </c>
    </row>
    <row r="1390" spans="1:4" ht="12.75">
      <c r="A1390">
        <v>8</v>
      </c>
      <c r="B1390" t="str">
        <f>"100902469"</f>
        <v>100902469</v>
      </c>
      <c r="C1390" t="s">
        <v>461</v>
      </c>
      <c r="D1390" t="s">
        <v>462</v>
      </c>
    </row>
    <row r="1391" spans="1:4" ht="12.75">
      <c r="A1391">
        <v>9</v>
      </c>
      <c r="B1391" t="str">
        <f>"094201044"</f>
        <v>094201044</v>
      </c>
      <c r="C1391" t="s">
        <v>463</v>
      </c>
      <c r="D1391" t="s">
        <v>16</v>
      </c>
    </row>
    <row r="1392" spans="1:4" ht="12.75">
      <c r="A1392">
        <v>10</v>
      </c>
      <c r="B1392" t="str">
        <f>"100300365"</f>
        <v>100300365</v>
      </c>
      <c r="C1392" t="s">
        <v>464</v>
      </c>
      <c r="D1392" t="s">
        <v>465</v>
      </c>
    </row>
    <row r="1393" spans="1:4" ht="12.75">
      <c r="A1393">
        <v>11</v>
      </c>
      <c r="B1393" t="str">
        <f>"099802473"</f>
        <v>099802473</v>
      </c>
      <c r="C1393" t="s">
        <v>466</v>
      </c>
      <c r="D1393" t="s">
        <v>467</v>
      </c>
    </row>
    <row r="1394" spans="1:4" ht="12.75">
      <c r="A1394">
        <v>12</v>
      </c>
      <c r="B1394" t="str">
        <f>"095300421"</f>
        <v>095300421</v>
      </c>
      <c r="C1394" t="s">
        <v>468</v>
      </c>
      <c r="D1394" t="s">
        <v>16</v>
      </c>
    </row>
    <row r="1395" spans="1:4" ht="12.75">
      <c r="A1395">
        <v>13</v>
      </c>
      <c r="B1395" t="str">
        <f>"100102227"</f>
        <v>100102227</v>
      </c>
      <c r="C1395" t="s">
        <v>469</v>
      </c>
      <c r="D1395" t="s">
        <v>470</v>
      </c>
    </row>
    <row r="1396" spans="1:4" ht="12.75">
      <c r="A1396">
        <v>14</v>
      </c>
      <c r="B1396" t="str">
        <f>"099502656"</f>
        <v>099502656</v>
      </c>
      <c r="C1396" t="s">
        <v>471</v>
      </c>
      <c r="D1396" t="s">
        <v>472</v>
      </c>
    </row>
    <row r="1397" ht="12.75">
      <c r="A1397" t="s">
        <v>9</v>
      </c>
    </row>
    <row r="1398" spans="1:4" ht="12.75">
      <c r="A1398">
        <v>1</v>
      </c>
      <c r="B1398" t="str">
        <f>"100501493"</f>
        <v>100501493</v>
      </c>
      <c r="C1398" t="s">
        <v>473</v>
      </c>
      <c r="D1398" t="s">
        <v>465</v>
      </c>
    </row>
    <row r="1399" spans="1:4" ht="12.75">
      <c r="A1399">
        <v>2</v>
      </c>
      <c r="B1399" t="str">
        <f>"178000407"</f>
        <v>178000407</v>
      </c>
      <c r="C1399" t="s">
        <v>474</v>
      </c>
      <c r="D1399" t="s">
        <v>467</v>
      </c>
    </row>
    <row r="1400" spans="1:4" ht="12.75">
      <c r="A1400">
        <v>3</v>
      </c>
      <c r="B1400" t="str">
        <f>"093300863"</f>
        <v>093300863</v>
      </c>
      <c r="C1400" t="s">
        <v>475</v>
      </c>
      <c r="D1400" t="s">
        <v>16</v>
      </c>
    </row>
    <row r="1401" spans="1:4" ht="12.75">
      <c r="A1401">
        <v>4</v>
      </c>
      <c r="B1401" t="str">
        <f>"093200165"</f>
        <v>093200165</v>
      </c>
      <c r="C1401" t="s">
        <v>476</v>
      </c>
      <c r="D1401" t="s">
        <v>16</v>
      </c>
    </row>
    <row r="1402" spans="1:4" ht="12.75">
      <c r="A1402">
        <v>5</v>
      </c>
      <c r="B1402" t="str">
        <f>"098400571"</f>
        <v>098400571</v>
      </c>
      <c r="C1402" t="s">
        <v>477</v>
      </c>
      <c r="D1402" t="s">
        <v>16</v>
      </c>
    </row>
    <row r="1403" spans="1:4" ht="12.75">
      <c r="A1403">
        <v>6</v>
      </c>
      <c r="B1403" t="str">
        <f>"177506204"</f>
        <v>177506204</v>
      </c>
      <c r="C1403" t="s">
        <v>478</v>
      </c>
      <c r="D1403" t="s">
        <v>16</v>
      </c>
    </row>
    <row r="1404" spans="1:4" ht="12.75">
      <c r="A1404">
        <v>7</v>
      </c>
      <c r="B1404" t="str">
        <f>"097502327"</f>
        <v>097502327</v>
      </c>
      <c r="C1404" t="s">
        <v>479</v>
      </c>
      <c r="D1404" t="s">
        <v>480</v>
      </c>
    </row>
    <row r="1405" spans="1:4" ht="12.75">
      <c r="A1405">
        <v>8</v>
      </c>
      <c r="B1405" t="str">
        <f>"097801235"</f>
        <v>097801235</v>
      </c>
      <c r="C1405" t="s">
        <v>481</v>
      </c>
      <c r="D1405" t="s">
        <v>480</v>
      </c>
    </row>
    <row r="1406" spans="1:4" ht="12.75">
      <c r="A1406">
        <v>9</v>
      </c>
      <c r="B1406" t="str">
        <f>"097000558"</f>
        <v>097000558</v>
      </c>
      <c r="C1406" t="s">
        <v>482</v>
      </c>
      <c r="D1406" t="s">
        <v>16</v>
      </c>
    </row>
    <row r="1407" spans="1:4" ht="12.75">
      <c r="A1407">
        <v>10</v>
      </c>
      <c r="B1407" t="str">
        <f>"100800812"</f>
        <v>100800812</v>
      </c>
      <c r="C1407" t="s">
        <v>483</v>
      </c>
      <c r="D1407" t="s">
        <v>462</v>
      </c>
    </row>
    <row r="1408" spans="1:4" ht="12.75">
      <c r="A1408">
        <v>11</v>
      </c>
      <c r="B1408" t="str">
        <f>"101100555"</f>
        <v>101100555</v>
      </c>
      <c r="C1408" t="s">
        <v>484</v>
      </c>
      <c r="D1408" t="s">
        <v>458</v>
      </c>
    </row>
    <row r="1409" spans="1:4" ht="12.75">
      <c r="A1409">
        <v>12</v>
      </c>
      <c r="B1409" t="str">
        <f>"099200766"</f>
        <v>099200766</v>
      </c>
      <c r="C1409" t="s">
        <v>485</v>
      </c>
      <c r="D1409" t="s">
        <v>16</v>
      </c>
    </row>
    <row r="1410" spans="1:4" ht="12.75">
      <c r="A1410">
        <v>13</v>
      </c>
      <c r="B1410" t="str">
        <f>"094901931"</f>
        <v>094901931</v>
      </c>
      <c r="C1410" t="s">
        <v>486</v>
      </c>
      <c r="D1410" t="s">
        <v>16</v>
      </c>
    </row>
    <row r="1411" spans="1:4" ht="12.75">
      <c r="A1411">
        <v>14</v>
      </c>
      <c r="B1411" t="str">
        <f>"103100592"</f>
        <v>103100592</v>
      </c>
      <c r="C1411" t="s">
        <v>487</v>
      </c>
      <c r="D1411" t="s">
        <v>488</v>
      </c>
    </row>
    <row r="1413" ht="12.75">
      <c r="A1413" t="s">
        <v>489</v>
      </c>
    </row>
    <row r="1414" ht="12.75">
      <c r="A1414" t="s">
        <v>490</v>
      </c>
    </row>
    <row r="1415" ht="12.75">
      <c r="A1415" t="s">
        <v>4</v>
      </c>
    </row>
    <row r="1416" spans="1:4" ht="12.75">
      <c r="A1416">
        <v>1</v>
      </c>
      <c r="B1416" t="str">
        <f>"210200173"</f>
        <v>210200173</v>
      </c>
      <c r="C1416" t="s">
        <v>491</v>
      </c>
      <c r="D1416" t="s">
        <v>492</v>
      </c>
    </row>
    <row r="1417" spans="1:4" ht="12.75">
      <c r="A1417">
        <v>2</v>
      </c>
      <c r="B1417" t="str">
        <f>"101900232"</f>
        <v>101900232</v>
      </c>
      <c r="C1417" t="s">
        <v>493</v>
      </c>
      <c r="D1417" t="s">
        <v>25</v>
      </c>
    </row>
    <row r="1418" spans="1:4" ht="12.75">
      <c r="A1418">
        <v>3</v>
      </c>
      <c r="B1418" t="str">
        <f>"104600430"</f>
        <v>104600430</v>
      </c>
      <c r="C1418" t="s">
        <v>494</v>
      </c>
      <c r="D1418" t="s">
        <v>495</v>
      </c>
    </row>
    <row r="1419" spans="1:4" ht="12.75">
      <c r="A1419">
        <v>4</v>
      </c>
      <c r="B1419" t="str">
        <f>"099101945"</f>
        <v>099101945</v>
      </c>
      <c r="C1419" t="s">
        <v>496</v>
      </c>
      <c r="D1419" t="s">
        <v>16</v>
      </c>
    </row>
    <row r="1420" spans="1:4" ht="12.75">
      <c r="A1420">
        <v>5</v>
      </c>
      <c r="B1420" t="str">
        <f>"098700294"</f>
        <v>098700294</v>
      </c>
      <c r="C1420" t="s">
        <v>497</v>
      </c>
      <c r="D1420" t="s">
        <v>16</v>
      </c>
    </row>
    <row r="1421" ht="12.75">
      <c r="A1421" t="s">
        <v>9</v>
      </c>
    </row>
    <row r="1422" spans="1:4" ht="12.75">
      <c r="A1422">
        <v>1</v>
      </c>
      <c r="B1422" t="str">
        <f>"179900463"</f>
        <v>179900463</v>
      </c>
      <c r="C1422" t="s">
        <v>498</v>
      </c>
      <c r="D1422" t="s">
        <v>499</v>
      </c>
    </row>
    <row r="1423" spans="1:4" ht="12.75">
      <c r="A1423">
        <v>2</v>
      </c>
      <c r="B1423" t="str">
        <f>"219700833"</f>
        <v>219700833</v>
      </c>
      <c r="C1423" t="s">
        <v>500</v>
      </c>
      <c r="D1423" t="s">
        <v>25</v>
      </c>
    </row>
    <row r="1424" spans="1:4" ht="12.75">
      <c r="A1424">
        <v>3</v>
      </c>
      <c r="B1424" t="str">
        <f>"101800793"</f>
        <v>101800793</v>
      </c>
      <c r="C1424" t="s">
        <v>24</v>
      </c>
      <c r="D1424" t="s">
        <v>25</v>
      </c>
    </row>
    <row r="1425" spans="1:4" ht="12.75">
      <c r="A1425">
        <v>4</v>
      </c>
      <c r="B1425" t="str">
        <f>"101500176"</f>
        <v>101500176</v>
      </c>
      <c r="C1425" t="s">
        <v>501</v>
      </c>
      <c r="D1425" t="s">
        <v>502</v>
      </c>
    </row>
    <row r="1426" spans="1:4" ht="12.75">
      <c r="A1426">
        <v>5</v>
      </c>
      <c r="B1426" t="str">
        <f>"103900502"</f>
        <v>103900502</v>
      </c>
      <c r="C1426" t="s">
        <v>503</v>
      </c>
      <c r="D1426" t="s">
        <v>504</v>
      </c>
    </row>
    <row r="1428" ht="12.75">
      <c r="A1428" t="s">
        <v>505</v>
      </c>
    </row>
    <row r="1429" ht="12.75">
      <c r="A1429" t="s">
        <v>506</v>
      </c>
    </row>
    <row r="1430" ht="12.75">
      <c r="A1430" t="s">
        <v>4</v>
      </c>
    </row>
    <row r="1431" spans="1:4" ht="12.75">
      <c r="A1431">
        <v>1</v>
      </c>
      <c r="B1431" t="str">
        <f>"084500311"</f>
        <v>084500311</v>
      </c>
      <c r="C1431" t="s">
        <v>507</v>
      </c>
      <c r="D1431" t="s">
        <v>508</v>
      </c>
    </row>
    <row r="1432" spans="1:4" ht="12.75">
      <c r="A1432">
        <v>2</v>
      </c>
      <c r="B1432" t="str">
        <f>"084400872"</f>
        <v>084400872</v>
      </c>
      <c r="C1432" t="s">
        <v>509</v>
      </c>
      <c r="D1432" t="s">
        <v>510</v>
      </c>
    </row>
    <row r="1433" spans="1:4" ht="12.75">
      <c r="A1433">
        <v>3</v>
      </c>
      <c r="B1433" t="str">
        <f>"085002153"</f>
        <v>085002153</v>
      </c>
      <c r="C1433" t="s">
        <v>511</v>
      </c>
      <c r="D1433" t="s">
        <v>508</v>
      </c>
    </row>
    <row r="1434" spans="1:4" ht="12.75">
      <c r="A1434">
        <v>4</v>
      </c>
      <c r="B1434" t="str">
        <f>"085300732"</f>
        <v>085300732</v>
      </c>
      <c r="C1434" t="s">
        <v>512</v>
      </c>
      <c r="D1434" t="s">
        <v>513</v>
      </c>
    </row>
    <row r="1435" ht="12.75">
      <c r="A1435" t="s">
        <v>9</v>
      </c>
    </row>
    <row r="1436" spans="1:4" ht="12.75">
      <c r="A1436">
        <v>1</v>
      </c>
      <c r="B1436" t="str">
        <f>"084704060"</f>
        <v>084704060</v>
      </c>
      <c r="C1436" t="s">
        <v>514</v>
      </c>
      <c r="D1436" t="s">
        <v>508</v>
      </c>
    </row>
    <row r="1437" spans="1:4" ht="12.75">
      <c r="A1437">
        <v>2</v>
      </c>
      <c r="B1437" t="str">
        <f>"084300263"</f>
        <v>084300263</v>
      </c>
      <c r="C1437" t="s">
        <v>515</v>
      </c>
      <c r="D1437" t="s">
        <v>508</v>
      </c>
    </row>
    <row r="1438" spans="1:4" ht="12.75">
      <c r="A1438">
        <v>3</v>
      </c>
      <c r="B1438" t="str">
        <f>"084101581"</f>
        <v>084101581</v>
      </c>
      <c r="C1438" t="s">
        <v>516</v>
      </c>
      <c r="D1438" t="s">
        <v>508</v>
      </c>
    </row>
    <row r="1439" spans="1:4" ht="12.75">
      <c r="A1439">
        <v>4</v>
      </c>
      <c r="B1439" t="str">
        <f>"083200149"</f>
        <v>083200149</v>
      </c>
      <c r="C1439" t="s">
        <v>517</v>
      </c>
      <c r="D1439" t="s">
        <v>518</v>
      </c>
    </row>
    <row r="1441" ht="12.75">
      <c r="A1441" t="s">
        <v>519</v>
      </c>
    </row>
    <row r="1442" ht="12.75">
      <c r="A1442" t="s">
        <v>520</v>
      </c>
    </row>
    <row r="1443" ht="12.75">
      <c r="A1443" t="s">
        <v>4</v>
      </c>
    </row>
    <row r="1444" spans="1:4" ht="12.75">
      <c r="A1444">
        <v>1</v>
      </c>
      <c r="B1444" t="str">
        <f>"184800811"</f>
        <v>184800811</v>
      </c>
      <c r="C1444" t="s">
        <v>521</v>
      </c>
      <c r="D1444" t="s">
        <v>522</v>
      </c>
    </row>
    <row r="1445" spans="1:4" ht="12.75">
      <c r="A1445">
        <v>2</v>
      </c>
      <c r="B1445" t="str">
        <f>"114400609"</f>
        <v>114400609</v>
      </c>
      <c r="C1445" t="s">
        <v>523</v>
      </c>
      <c r="D1445" t="s">
        <v>524</v>
      </c>
    </row>
    <row r="1446" spans="1:4" ht="12.75">
      <c r="A1446">
        <v>3</v>
      </c>
      <c r="B1446" t="str">
        <f>"185307113"</f>
        <v>185307113</v>
      </c>
      <c r="C1446" t="s">
        <v>525</v>
      </c>
      <c r="D1446" t="s">
        <v>522</v>
      </c>
    </row>
    <row r="1447" spans="1:4" ht="12.75">
      <c r="A1447">
        <v>4</v>
      </c>
      <c r="B1447" t="str">
        <f>"114501307"</f>
        <v>114501307</v>
      </c>
      <c r="C1447" t="s">
        <v>526</v>
      </c>
      <c r="D1447" t="s">
        <v>522</v>
      </c>
    </row>
    <row r="1448" ht="12.75">
      <c r="A1448" t="s">
        <v>9</v>
      </c>
    </row>
    <row r="1449" spans="1:4" ht="12.75">
      <c r="A1449">
        <v>1</v>
      </c>
      <c r="B1449" t="str">
        <f>"114601565"</f>
        <v>114601565</v>
      </c>
      <c r="C1449" t="s">
        <v>527</v>
      </c>
      <c r="D1449" t="s">
        <v>522</v>
      </c>
    </row>
    <row r="1450" spans="1:4" ht="12.75">
      <c r="A1450">
        <v>2</v>
      </c>
      <c r="B1450" t="str">
        <f>"114901482"</f>
        <v>114901482</v>
      </c>
      <c r="C1450" t="s">
        <v>528</v>
      </c>
      <c r="D1450" t="s">
        <v>522</v>
      </c>
    </row>
    <row r="1451" spans="1:4" ht="12.75">
      <c r="A1451">
        <v>3</v>
      </c>
      <c r="B1451" t="str">
        <f>"185102960"</f>
        <v>185102960</v>
      </c>
      <c r="C1451" t="s">
        <v>529</v>
      </c>
      <c r="D1451" t="s">
        <v>522</v>
      </c>
    </row>
    <row r="1452" spans="1:4" ht="12.75">
      <c r="A1452">
        <v>4</v>
      </c>
      <c r="B1452" t="str">
        <f>"114801052"</f>
        <v>114801052</v>
      </c>
      <c r="C1452" t="s">
        <v>530</v>
      </c>
      <c r="D1452" t="s">
        <v>522</v>
      </c>
    </row>
    <row r="1454" ht="12.75">
      <c r="A1454" t="s">
        <v>531</v>
      </c>
    </row>
    <row r="1455" ht="12.75">
      <c r="A1455" t="s">
        <v>532</v>
      </c>
    </row>
    <row r="1456" ht="12.75">
      <c r="A1456" t="s">
        <v>4</v>
      </c>
    </row>
    <row r="1457" spans="1:4" ht="12.75">
      <c r="A1457">
        <v>1</v>
      </c>
      <c r="B1457" t="str">
        <f>"082000473"</f>
        <v>082000473</v>
      </c>
      <c r="C1457" t="s">
        <v>533</v>
      </c>
      <c r="D1457" t="s">
        <v>534</v>
      </c>
    </row>
    <row r="1458" spans="1:4" ht="12.75">
      <c r="A1458">
        <v>2</v>
      </c>
      <c r="B1458" t="str">
        <f>"169900415"</f>
        <v>169900415</v>
      </c>
      <c r="C1458" t="s">
        <v>535</v>
      </c>
      <c r="D1458" t="s">
        <v>536</v>
      </c>
    </row>
    <row r="1459" spans="1:4" ht="12.75">
      <c r="A1459">
        <v>3</v>
      </c>
      <c r="B1459" t="str">
        <f>"081301559"</f>
        <v>081301559</v>
      </c>
      <c r="C1459" t="s">
        <v>537</v>
      </c>
      <c r="D1459" t="s">
        <v>538</v>
      </c>
    </row>
    <row r="1460" spans="1:4" ht="12.75">
      <c r="A1460">
        <v>4</v>
      </c>
      <c r="B1460" t="str">
        <f>"083001495"</f>
        <v>083001495</v>
      </c>
      <c r="C1460" t="s">
        <v>539</v>
      </c>
      <c r="D1460" t="s">
        <v>536</v>
      </c>
    </row>
    <row r="1461" ht="12.75">
      <c r="A1461" t="s">
        <v>9</v>
      </c>
    </row>
    <row r="1462" spans="1:4" ht="12.75">
      <c r="A1462">
        <v>1</v>
      </c>
      <c r="B1462" t="str">
        <f>"082700859"</f>
        <v>082700859</v>
      </c>
      <c r="C1462" t="s">
        <v>540</v>
      </c>
      <c r="D1462" t="s">
        <v>541</v>
      </c>
    </row>
    <row r="1463" spans="1:4" ht="12.75">
      <c r="A1463">
        <v>2</v>
      </c>
      <c r="B1463" t="str">
        <f>"081800189"</f>
        <v>081800189</v>
      </c>
      <c r="C1463" t="s">
        <v>542</v>
      </c>
      <c r="D1463" t="s">
        <v>534</v>
      </c>
    </row>
    <row r="1464" spans="1:4" ht="12.75">
      <c r="A1464">
        <v>3</v>
      </c>
      <c r="B1464" t="str">
        <f>"082201464"</f>
        <v>082201464</v>
      </c>
      <c r="C1464" t="s">
        <v>543</v>
      </c>
      <c r="D1464" t="s">
        <v>534</v>
      </c>
    </row>
    <row r="1465" spans="1:4" ht="12.75">
      <c r="A1465">
        <v>4</v>
      </c>
      <c r="B1465" t="str">
        <f>"081600588"</f>
        <v>081600588</v>
      </c>
      <c r="C1465" t="s">
        <v>544</v>
      </c>
      <c r="D1465" t="s">
        <v>545</v>
      </c>
    </row>
    <row r="1467" ht="12.75">
      <c r="A1467" t="s">
        <v>546</v>
      </c>
    </row>
    <row r="1468" ht="12.75">
      <c r="A1468" t="s">
        <v>547</v>
      </c>
    </row>
    <row r="1469" ht="12.75">
      <c r="A1469" t="s">
        <v>4</v>
      </c>
    </row>
    <row r="1470" spans="1:4" ht="12.75">
      <c r="A1470">
        <v>1</v>
      </c>
      <c r="B1470" t="str">
        <f>"092302982"</f>
        <v>092302982</v>
      </c>
      <c r="C1470" t="s">
        <v>548</v>
      </c>
      <c r="D1470" t="s">
        <v>549</v>
      </c>
    </row>
    <row r="1471" spans="1:4" ht="12.75">
      <c r="A1471">
        <v>2</v>
      </c>
      <c r="B1471" t="str">
        <f>"091900349"</f>
        <v>091900349</v>
      </c>
      <c r="C1471" t="s">
        <v>550</v>
      </c>
      <c r="D1471" t="s">
        <v>551</v>
      </c>
    </row>
    <row r="1472" ht="12.75">
      <c r="A1472" t="s">
        <v>9</v>
      </c>
    </row>
    <row r="1473" spans="1:4" ht="12.75">
      <c r="A1473">
        <v>1</v>
      </c>
      <c r="B1473" t="str">
        <f>"092001875"</f>
        <v>092001875</v>
      </c>
      <c r="C1473" t="s">
        <v>552</v>
      </c>
      <c r="D1473" t="s">
        <v>551</v>
      </c>
    </row>
    <row r="1474" spans="1:4" ht="12.75">
      <c r="A1474">
        <v>2</v>
      </c>
      <c r="B1474" t="str">
        <f>"174400312"</f>
        <v>174400312</v>
      </c>
      <c r="C1474" t="s">
        <v>553</v>
      </c>
      <c r="D1474" t="s">
        <v>551</v>
      </c>
    </row>
    <row r="1476" ht="12.75">
      <c r="A1476" t="s">
        <v>554</v>
      </c>
    </row>
    <row r="1477" ht="12.75">
      <c r="A1477" t="s">
        <v>555</v>
      </c>
    </row>
    <row r="1478" ht="12.75">
      <c r="A1478" t="s">
        <v>4</v>
      </c>
    </row>
    <row r="1479" spans="1:4" ht="12.75">
      <c r="A1479">
        <v>1</v>
      </c>
      <c r="B1479" t="str">
        <f>"089100500"</f>
        <v>089100500</v>
      </c>
      <c r="C1479" t="s">
        <v>556</v>
      </c>
      <c r="D1479" t="s">
        <v>557</v>
      </c>
    </row>
    <row r="1480" spans="1:4" ht="12.75">
      <c r="A1480">
        <v>2</v>
      </c>
      <c r="B1480" t="str">
        <f>"088804066"</f>
        <v>088804066</v>
      </c>
      <c r="C1480" t="s">
        <v>558</v>
      </c>
      <c r="D1480" t="s">
        <v>557</v>
      </c>
    </row>
    <row r="1481" spans="1:4" ht="12.75">
      <c r="A1481">
        <v>3</v>
      </c>
      <c r="B1481" t="str">
        <f>"088901070"</f>
        <v>088901070</v>
      </c>
      <c r="C1481" t="s">
        <v>559</v>
      </c>
      <c r="D1481" t="s">
        <v>557</v>
      </c>
    </row>
    <row r="1482" ht="12.75">
      <c r="A1482" t="s">
        <v>9</v>
      </c>
    </row>
    <row r="1483" spans="1:4" ht="12.75">
      <c r="A1483">
        <v>1</v>
      </c>
      <c r="B1483" t="str">
        <f>"089000244"</f>
        <v>089000244</v>
      </c>
      <c r="C1483" t="s">
        <v>560</v>
      </c>
      <c r="D1483" t="s">
        <v>557</v>
      </c>
    </row>
    <row r="1484" spans="1:4" ht="12.75">
      <c r="A1484">
        <v>2</v>
      </c>
      <c r="B1484" t="str">
        <f>"089200231"</f>
        <v>089200231</v>
      </c>
      <c r="C1484" t="s">
        <v>561</v>
      </c>
      <c r="D1484" t="s">
        <v>557</v>
      </c>
    </row>
    <row r="1485" spans="1:4" ht="12.75">
      <c r="A1485">
        <v>3</v>
      </c>
      <c r="B1485" t="str">
        <f>"088700632"</f>
        <v>088700632</v>
      </c>
      <c r="C1485" t="s">
        <v>562</v>
      </c>
      <c r="D1485" t="s">
        <v>563</v>
      </c>
    </row>
    <row r="1487" ht="12.75">
      <c r="A1487" t="s">
        <v>564</v>
      </c>
    </row>
    <row r="1488" ht="12.75">
      <c r="A1488" t="s">
        <v>565</v>
      </c>
    </row>
    <row r="1489" ht="12.75">
      <c r="A1489" t="s">
        <v>4</v>
      </c>
    </row>
    <row r="1490" spans="1:4" ht="12.75">
      <c r="A1490">
        <v>1</v>
      </c>
      <c r="B1490" t="str">
        <f>"059600823"</f>
        <v>059600823</v>
      </c>
      <c r="C1490" t="s">
        <v>566</v>
      </c>
      <c r="D1490" t="s">
        <v>567</v>
      </c>
    </row>
    <row r="1491" ht="12.75">
      <c r="A1491" t="s">
        <v>9</v>
      </c>
    </row>
    <row r="1492" spans="1:4" ht="12.75">
      <c r="A1492">
        <v>1</v>
      </c>
      <c r="B1492" t="str">
        <f>"059600218"</f>
        <v>059600218</v>
      </c>
      <c r="C1492" t="s">
        <v>566</v>
      </c>
      <c r="D1492" t="s">
        <v>567</v>
      </c>
    </row>
    <row r="1494" ht="12.75">
      <c r="A1494" t="s">
        <v>568</v>
      </c>
    </row>
    <row r="1495" ht="12.75">
      <c r="A1495" t="s">
        <v>569</v>
      </c>
    </row>
    <row r="1496" ht="12.75">
      <c r="A1496" t="s">
        <v>4</v>
      </c>
    </row>
    <row r="1497" spans="1:4" ht="12.75">
      <c r="A1497">
        <v>1</v>
      </c>
      <c r="B1497" t="str">
        <f>"109900381"</f>
        <v>109900381</v>
      </c>
      <c r="C1497" t="s">
        <v>570</v>
      </c>
      <c r="D1497" t="s">
        <v>571</v>
      </c>
    </row>
    <row r="1498" spans="1:4" ht="12.75">
      <c r="A1498">
        <v>2</v>
      </c>
      <c r="B1498" t="str">
        <f>"108900750"</f>
        <v>108900750</v>
      </c>
      <c r="C1498" t="s">
        <v>572</v>
      </c>
      <c r="D1498" t="s">
        <v>573</v>
      </c>
    </row>
    <row r="1499" spans="1:4" ht="12.75">
      <c r="A1499">
        <v>3</v>
      </c>
      <c r="B1499" t="str">
        <f>"109100520"</f>
        <v>109100520</v>
      </c>
      <c r="C1499" t="s">
        <v>574</v>
      </c>
      <c r="D1499" t="s">
        <v>575</v>
      </c>
    </row>
    <row r="1500" ht="12.75">
      <c r="A1500" t="s">
        <v>9</v>
      </c>
    </row>
    <row r="1501" spans="1:4" ht="12.75">
      <c r="A1501">
        <v>1</v>
      </c>
      <c r="B1501" t="str">
        <f>"109800237"</f>
        <v>109800237</v>
      </c>
      <c r="C1501" t="s">
        <v>576</v>
      </c>
      <c r="D1501" t="s">
        <v>577</v>
      </c>
    </row>
    <row r="1502" spans="1:4" ht="12.75">
      <c r="A1502">
        <v>2</v>
      </c>
      <c r="B1502" t="str">
        <f>"109301017"</f>
        <v>109301017</v>
      </c>
      <c r="C1502" t="s">
        <v>578</v>
      </c>
      <c r="D1502" t="s">
        <v>579</v>
      </c>
    </row>
    <row r="1503" spans="1:4" ht="12.75">
      <c r="A1503">
        <v>3</v>
      </c>
      <c r="B1503" t="str">
        <f>"109600113"</f>
        <v>109600113</v>
      </c>
      <c r="C1503" t="s">
        <v>580</v>
      </c>
      <c r="D1503" t="s">
        <v>581</v>
      </c>
    </row>
    <row r="1505" ht="12.75">
      <c r="A1505" t="s">
        <v>582</v>
      </c>
    </row>
    <row r="1506" ht="12.75">
      <c r="A1506" t="s">
        <v>583</v>
      </c>
    </row>
    <row r="1507" ht="12.75">
      <c r="A1507" t="s">
        <v>4</v>
      </c>
    </row>
    <row r="1508" spans="1:4" ht="12.75">
      <c r="A1508">
        <v>1</v>
      </c>
      <c r="B1508" t="str">
        <f>"089801423"</f>
        <v>089801423</v>
      </c>
      <c r="C1508" t="s">
        <v>584</v>
      </c>
      <c r="D1508" t="s">
        <v>585</v>
      </c>
    </row>
    <row r="1509" spans="1:4" ht="12.75">
      <c r="A1509">
        <v>2</v>
      </c>
      <c r="B1509" t="str">
        <f>"091000200"</f>
        <v>091000200</v>
      </c>
      <c r="C1509" t="s">
        <v>586</v>
      </c>
      <c r="D1509" t="s">
        <v>587</v>
      </c>
    </row>
    <row r="1510" spans="1:4" ht="12.75">
      <c r="A1510">
        <v>3</v>
      </c>
      <c r="B1510" t="str">
        <f>"173204493"</f>
        <v>173204493</v>
      </c>
      <c r="C1510" t="s">
        <v>588</v>
      </c>
      <c r="D1510" t="s">
        <v>589</v>
      </c>
    </row>
    <row r="1511" spans="1:4" ht="12.75">
      <c r="A1511">
        <v>4</v>
      </c>
      <c r="B1511" t="str">
        <f>"173524305"</f>
        <v>173524305</v>
      </c>
      <c r="C1511" t="s">
        <v>590</v>
      </c>
      <c r="D1511" t="s">
        <v>589</v>
      </c>
    </row>
    <row r="1512" ht="12.75">
      <c r="A1512" t="s">
        <v>9</v>
      </c>
    </row>
    <row r="1513" spans="1:4" ht="12.75">
      <c r="A1513">
        <v>1</v>
      </c>
      <c r="B1513" t="str">
        <f>"090100533"</f>
        <v>090100533</v>
      </c>
      <c r="C1513" t="s">
        <v>591</v>
      </c>
      <c r="D1513" t="s">
        <v>589</v>
      </c>
    </row>
    <row r="1514" spans="1:4" ht="12.75">
      <c r="A1514">
        <v>2</v>
      </c>
      <c r="B1514" t="str">
        <f>"090701714"</f>
        <v>090701714</v>
      </c>
      <c r="C1514" t="s">
        <v>592</v>
      </c>
      <c r="D1514" t="s">
        <v>593</v>
      </c>
    </row>
    <row r="1515" spans="1:4" ht="12.75">
      <c r="A1515">
        <v>3</v>
      </c>
      <c r="B1515" t="str">
        <f>"089703324"</f>
        <v>089703324</v>
      </c>
      <c r="C1515" t="s">
        <v>594</v>
      </c>
      <c r="D1515" t="s">
        <v>595</v>
      </c>
    </row>
    <row r="1516" spans="1:4" ht="12.75">
      <c r="A1516">
        <v>4</v>
      </c>
      <c r="B1516" t="str">
        <f>"091200462"</f>
        <v>091200462</v>
      </c>
      <c r="C1516" t="s">
        <v>596</v>
      </c>
      <c r="D1516" t="s">
        <v>597</v>
      </c>
    </row>
    <row r="1518" ht="12.75">
      <c r="A1518" t="s">
        <v>598</v>
      </c>
    </row>
    <row r="1519" ht="12.75">
      <c r="A1519" t="s">
        <v>599</v>
      </c>
    </row>
    <row r="1520" ht="12.75">
      <c r="A1520" t="s">
        <v>4</v>
      </c>
    </row>
    <row r="1521" spans="1:4" ht="12.75">
      <c r="A1521">
        <v>1</v>
      </c>
      <c r="B1521" t="str">
        <f>"043900570"</f>
        <v>043900570</v>
      </c>
      <c r="C1521" t="s">
        <v>600</v>
      </c>
      <c r="D1521" t="s">
        <v>601</v>
      </c>
    </row>
    <row r="1522" spans="1:4" ht="12.75">
      <c r="A1522">
        <v>2</v>
      </c>
      <c r="B1522" t="str">
        <f>"044705658"</f>
        <v>044705658</v>
      </c>
      <c r="C1522" t="s">
        <v>602</v>
      </c>
      <c r="D1522" t="s">
        <v>603</v>
      </c>
    </row>
    <row r="1523" spans="1:4" ht="12.75">
      <c r="A1523">
        <v>3</v>
      </c>
      <c r="B1523" t="str">
        <f>"043800701"</f>
        <v>043800701</v>
      </c>
      <c r="C1523" t="s">
        <v>604</v>
      </c>
      <c r="D1523" t="s">
        <v>601</v>
      </c>
    </row>
    <row r="1524" spans="1:4" ht="12.75">
      <c r="A1524">
        <v>4</v>
      </c>
      <c r="B1524" t="str">
        <f>"043100800"</f>
        <v>043100800</v>
      </c>
      <c r="C1524" t="s">
        <v>605</v>
      </c>
      <c r="D1524" t="s">
        <v>606</v>
      </c>
    </row>
    <row r="1525" ht="12.75">
      <c r="A1525" t="s">
        <v>9</v>
      </c>
    </row>
    <row r="1526" spans="1:4" ht="12.75">
      <c r="A1526">
        <v>1</v>
      </c>
      <c r="B1526" t="str">
        <f>"042801005"</f>
        <v>042801005</v>
      </c>
      <c r="C1526" t="s">
        <v>607</v>
      </c>
      <c r="D1526" t="s">
        <v>608</v>
      </c>
    </row>
    <row r="1527" spans="1:4" ht="12.75">
      <c r="A1527">
        <v>2</v>
      </c>
      <c r="B1527" t="str">
        <f>"043000163"</f>
        <v>043000163</v>
      </c>
      <c r="C1527" t="s">
        <v>609</v>
      </c>
      <c r="D1527" t="s">
        <v>610</v>
      </c>
    </row>
    <row r="1528" spans="1:4" ht="12.75">
      <c r="A1528">
        <v>3</v>
      </c>
      <c r="B1528" t="str">
        <f>"042900168"</f>
        <v>042900168</v>
      </c>
      <c r="C1528" t="s">
        <v>611</v>
      </c>
      <c r="D1528" t="s">
        <v>612</v>
      </c>
    </row>
    <row r="1529" spans="1:4" ht="12.75">
      <c r="A1529">
        <v>4</v>
      </c>
      <c r="B1529" t="str">
        <f>"217000596"</f>
        <v>217000596</v>
      </c>
      <c r="C1529" t="s">
        <v>613</v>
      </c>
      <c r="D1529" t="s">
        <v>601</v>
      </c>
    </row>
    <row r="1531" ht="12.75">
      <c r="A1531" t="s">
        <v>614</v>
      </c>
    </row>
    <row r="1532" ht="12.75">
      <c r="A1532" t="s">
        <v>615</v>
      </c>
    </row>
    <row r="1533" ht="12.75">
      <c r="A1533" t="s">
        <v>4</v>
      </c>
    </row>
    <row r="1534" spans="1:4" ht="12.75">
      <c r="A1534">
        <v>1</v>
      </c>
      <c r="B1534" t="str">
        <f>"133801472"</f>
        <v>133801472</v>
      </c>
      <c r="C1534" t="s">
        <v>616</v>
      </c>
      <c r="D1534" t="s">
        <v>617</v>
      </c>
    </row>
    <row r="1535" spans="1:4" ht="12.75">
      <c r="A1535">
        <v>2</v>
      </c>
      <c r="B1535" t="str">
        <f>"132500721"</f>
        <v>132500721</v>
      </c>
      <c r="C1535" t="s">
        <v>618</v>
      </c>
      <c r="D1535" t="s">
        <v>619</v>
      </c>
    </row>
    <row r="1536" spans="1:4" ht="12.75">
      <c r="A1536">
        <v>3</v>
      </c>
      <c r="B1536" t="str">
        <f>"133200575"</f>
        <v>133200575</v>
      </c>
      <c r="C1536" t="s">
        <v>620</v>
      </c>
      <c r="D1536" t="s">
        <v>621</v>
      </c>
    </row>
    <row r="1537" ht="12.75">
      <c r="A1537" t="s">
        <v>9</v>
      </c>
    </row>
    <row r="1538" spans="1:4" ht="12.75">
      <c r="A1538">
        <v>1</v>
      </c>
      <c r="B1538" t="str">
        <f>"132301275"</f>
        <v>132301275</v>
      </c>
      <c r="C1538" t="s">
        <v>622</v>
      </c>
      <c r="D1538" t="s">
        <v>623</v>
      </c>
    </row>
    <row r="1539" spans="1:4" ht="12.75">
      <c r="A1539">
        <v>2</v>
      </c>
      <c r="B1539" t="str">
        <f>"195200104"</f>
        <v>195200104</v>
      </c>
      <c r="C1539" t="s">
        <v>624</v>
      </c>
      <c r="D1539" t="s">
        <v>625</v>
      </c>
    </row>
    <row r="1540" spans="1:4" ht="12.75">
      <c r="A1540">
        <v>3</v>
      </c>
      <c r="B1540" t="str">
        <f>"133301359"</f>
        <v>133301359</v>
      </c>
      <c r="C1540" t="s">
        <v>626</v>
      </c>
      <c r="D1540" t="s">
        <v>627</v>
      </c>
    </row>
    <row r="1542" ht="12.75">
      <c r="A1542" t="s">
        <v>628</v>
      </c>
    </row>
    <row r="1543" ht="12.75">
      <c r="A1543" t="s">
        <v>629</v>
      </c>
    </row>
    <row r="1544" ht="12.75">
      <c r="A1544" t="s">
        <v>4</v>
      </c>
    </row>
    <row r="1545" spans="1:4" ht="12.75">
      <c r="A1545">
        <v>1</v>
      </c>
      <c r="B1545" t="str">
        <f>"049200638"</f>
        <v>049200638</v>
      </c>
      <c r="C1545" t="s">
        <v>630</v>
      </c>
      <c r="D1545" t="s">
        <v>631</v>
      </c>
    </row>
    <row r="1546" spans="1:4" ht="12.75">
      <c r="A1546">
        <v>2</v>
      </c>
      <c r="B1546" t="str">
        <f>"048906927"</f>
        <v>048906927</v>
      </c>
      <c r="C1546" t="s">
        <v>632</v>
      </c>
      <c r="D1546" t="s">
        <v>633</v>
      </c>
    </row>
    <row r="1547" spans="1:4" ht="12.75">
      <c r="A1547">
        <v>3</v>
      </c>
      <c r="B1547" t="str">
        <f>"047700505"</f>
        <v>047700505</v>
      </c>
      <c r="C1547" t="s">
        <v>634</v>
      </c>
      <c r="D1547" t="s">
        <v>635</v>
      </c>
    </row>
    <row r="1548" ht="12.75">
      <c r="A1548" t="s">
        <v>9</v>
      </c>
    </row>
    <row r="1549" spans="1:4" ht="12.75">
      <c r="A1549">
        <v>1</v>
      </c>
      <c r="B1549" t="str">
        <f>"048700166"</f>
        <v>048700166</v>
      </c>
      <c r="C1549" t="s">
        <v>636</v>
      </c>
      <c r="D1549" t="s">
        <v>637</v>
      </c>
    </row>
    <row r="1550" spans="1:4" ht="12.75">
      <c r="A1550">
        <v>2</v>
      </c>
      <c r="B1550" t="str">
        <f>"048601316"</f>
        <v>048601316</v>
      </c>
      <c r="C1550" t="s">
        <v>638</v>
      </c>
      <c r="D1550" t="s">
        <v>639</v>
      </c>
    </row>
    <row r="1551" spans="1:4" ht="12.75">
      <c r="A1551">
        <v>3</v>
      </c>
      <c r="B1551" t="str">
        <f>"048800134"</f>
        <v>048800134</v>
      </c>
      <c r="C1551" t="s">
        <v>640</v>
      </c>
      <c r="D1551" t="s">
        <v>633</v>
      </c>
    </row>
    <row r="1553" ht="12.75">
      <c r="A1553" t="s">
        <v>641</v>
      </c>
    </row>
    <row r="1554" ht="12.75">
      <c r="A1554" t="s">
        <v>642</v>
      </c>
    </row>
    <row r="1555" ht="12.75">
      <c r="A1555" t="s">
        <v>4</v>
      </c>
    </row>
    <row r="1556" spans="1:4" ht="12.75">
      <c r="A1556">
        <v>1</v>
      </c>
      <c r="B1556" t="str">
        <f>"078800521"</f>
        <v>078800521</v>
      </c>
      <c r="C1556" t="s">
        <v>643</v>
      </c>
      <c r="D1556" t="s">
        <v>644</v>
      </c>
    </row>
    <row r="1557" spans="1:4" ht="12.75">
      <c r="A1557">
        <v>2</v>
      </c>
      <c r="B1557" t="str">
        <f>"077501370"</f>
        <v>077501370</v>
      </c>
      <c r="C1557" t="s">
        <v>645</v>
      </c>
      <c r="D1557" t="s">
        <v>644</v>
      </c>
    </row>
    <row r="1558" spans="1:4" ht="12.75">
      <c r="A1558">
        <v>3</v>
      </c>
      <c r="B1558" t="str">
        <f>"078002674"</f>
        <v>078002674</v>
      </c>
      <c r="C1558" t="s">
        <v>646</v>
      </c>
      <c r="D1558" t="s">
        <v>644</v>
      </c>
    </row>
    <row r="1559" spans="1:4" ht="12.75">
      <c r="A1559">
        <v>4</v>
      </c>
      <c r="B1559" t="str">
        <f>"078900578"</f>
        <v>078900578</v>
      </c>
      <c r="C1559" t="s">
        <v>647</v>
      </c>
      <c r="D1559" t="s">
        <v>644</v>
      </c>
    </row>
    <row r="1560" spans="1:4" ht="12.75">
      <c r="A1560">
        <v>5</v>
      </c>
      <c r="B1560" t="str">
        <f>"078201039"</f>
        <v>078201039</v>
      </c>
      <c r="C1560" t="s">
        <v>648</v>
      </c>
      <c r="D1560" t="s">
        <v>644</v>
      </c>
    </row>
    <row r="1561" spans="1:4" ht="12.75">
      <c r="A1561">
        <v>6</v>
      </c>
      <c r="B1561" t="str">
        <f>"076000759"</f>
        <v>076000759</v>
      </c>
      <c r="C1561" t="s">
        <v>649</v>
      </c>
      <c r="D1561" t="s">
        <v>650</v>
      </c>
    </row>
    <row r="1562" ht="12.75">
      <c r="A1562" t="s">
        <v>9</v>
      </c>
    </row>
    <row r="1563" spans="1:4" ht="12.75">
      <c r="A1563">
        <v>1</v>
      </c>
      <c r="B1563" t="str">
        <f>"075700482"</f>
        <v>075700482</v>
      </c>
      <c r="C1563" t="s">
        <v>651</v>
      </c>
      <c r="D1563" t="s">
        <v>652</v>
      </c>
    </row>
    <row r="1564" spans="1:4" ht="12.75">
      <c r="A1564">
        <v>2</v>
      </c>
      <c r="B1564" t="str">
        <f>"078403315"</f>
        <v>078403315</v>
      </c>
      <c r="C1564" t="s">
        <v>653</v>
      </c>
      <c r="D1564" t="s">
        <v>644</v>
      </c>
    </row>
    <row r="1565" spans="1:4" ht="12.75">
      <c r="A1565">
        <v>3</v>
      </c>
      <c r="B1565" t="str">
        <f>"077001576"</f>
        <v>077001576</v>
      </c>
      <c r="C1565" t="s">
        <v>654</v>
      </c>
      <c r="D1565" t="s">
        <v>655</v>
      </c>
    </row>
    <row r="1566" spans="1:4" ht="12.75">
      <c r="A1566">
        <v>4</v>
      </c>
      <c r="B1566" t="str">
        <f>"079100178"</f>
        <v>079100178</v>
      </c>
      <c r="C1566" t="s">
        <v>656</v>
      </c>
      <c r="D1566" t="s">
        <v>657</v>
      </c>
    </row>
    <row r="1567" spans="1:4" ht="12.75">
      <c r="A1567">
        <v>5</v>
      </c>
      <c r="B1567" t="str">
        <f>"076800632"</f>
        <v>076800632</v>
      </c>
      <c r="C1567" t="s">
        <v>658</v>
      </c>
      <c r="D1567" t="s">
        <v>659</v>
      </c>
    </row>
    <row r="1568" spans="1:4" ht="12.75">
      <c r="A1568">
        <v>6</v>
      </c>
      <c r="B1568" t="str">
        <f>"079200792"</f>
        <v>079200792</v>
      </c>
      <c r="C1568" t="s">
        <v>660</v>
      </c>
      <c r="D1568" t="s">
        <v>661</v>
      </c>
    </row>
    <row r="1570" ht="12.75">
      <c r="A1570" t="s">
        <v>662</v>
      </c>
    </row>
    <row r="1571" ht="12.75">
      <c r="A1571" t="s">
        <v>663</v>
      </c>
    </row>
    <row r="1572" ht="12.75">
      <c r="A1572" t="s">
        <v>4</v>
      </c>
    </row>
    <row r="1573" spans="1:4" ht="12.75">
      <c r="A1573">
        <v>1</v>
      </c>
      <c r="B1573" t="str">
        <f>"123700840"</f>
        <v>123700840</v>
      </c>
      <c r="C1573" t="s">
        <v>664</v>
      </c>
      <c r="D1573" t="s">
        <v>665</v>
      </c>
    </row>
    <row r="1574" spans="1:4" ht="12.75">
      <c r="A1574">
        <v>2</v>
      </c>
      <c r="B1574" t="str">
        <f>"124000342"</f>
        <v>124000342</v>
      </c>
      <c r="C1574" t="s">
        <v>666</v>
      </c>
      <c r="D1574" t="s">
        <v>667</v>
      </c>
    </row>
    <row r="1575" ht="12.75">
      <c r="A1575" t="s">
        <v>9</v>
      </c>
    </row>
    <row r="1576" spans="1:4" ht="12.75">
      <c r="A1576">
        <v>1</v>
      </c>
      <c r="B1576" t="str">
        <f>"123801391"</f>
        <v>123801391</v>
      </c>
      <c r="C1576" t="s">
        <v>668</v>
      </c>
      <c r="D1576" t="s">
        <v>665</v>
      </c>
    </row>
    <row r="1577" spans="1:4" ht="12.75">
      <c r="A1577">
        <v>2</v>
      </c>
      <c r="B1577" t="str">
        <f>"189501507"</f>
        <v>189501507</v>
      </c>
      <c r="C1577" t="s">
        <v>669</v>
      </c>
      <c r="D1577" t="s">
        <v>670</v>
      </c>
    </row>
    <row r="1579" ht="12.75">
      <c r="A1579" t="s">
        <v>671</v>
      </c>
    </row>
    <row r="1580" ht="12.75">
      <c r="A1580" t="s">
        <v>672</v>
      </c>
    </row>
    <row r="1581" ht="12.75">
      <c r="A1581" t="s">
        <v>4</v>
      </c>
    </row>
    <row r="1582" spans="1:4" ht="12.75">
      <c r="A1582">
        <v>1</v>
      </c>
      <c r="B1582" t="str">
        <f>"192100366"</f>
        <v>192100366</v>
      </c>
      <c r="C1582" t="s">
        <v>673</v>
      </c>
      <c r="D1582" t="s">
        <v>674</v>
      </c>
    </row>
    <row r="1583" spans="1:4" ht="12.75">
      <c r="A1583">
        <v>2</v>
      </c>
      <c r="B1583" t="str">
        <f>"128601055"</f>
        <v>128601055</v>
      </c>
      <c r="C1583" t="s">
        <v>675</v>
      </c>
      <c r="D1583" t="s">
        <v>676</v>
      </c>
    </row>
    <row r="1584" spans="1:4" ht="12.75">
      <c r="A1584">
        <v>3</v>
      </c>
      <c r="B1584" t="str">
        <f>"192300533"</f>
        <v>192300533</v>
      </c>
      <c r="C1584" t="s">
        <v>677</v>
      </c>
      <c r="D1584" t="s">
        <v>678</v>
      </c>
    </row>
    <row r="1585" ht="12.75">
      <c r="A1585" t="s">
        <v>9</v>
      </c>
    </row>
    <row r="1586" spans="1:4" ht="12.75">
      <c r="A1586">
        <v>1</v>
      </c>
      <c r="B1586" t="str">
        <f>"128401240"</f>
        <v>128401240</v>
      </c>
      <c r="C1586" t="s">
        <v>679</v>
      </c>
      <c r="D1586" t="s">
        <v>680</v>
      </c>
    </row>
    <row r="1587" spans="1:4" ht="12.75">
      <c r="A1587">
        <v>2</v>
      </c>
      <c r="B1587" t="str">
        <f>"127700273"</f>
        <v>127700273</v>
      </c>
      <c r="C1587" t="s">
        <v>681</v>
      </c>
      <c r="D1587" t="s">
        <v>682</v>
      </c>
    </row>
    <row r="1588" spans="1:4" ht="12.75">
      <c r="A1588">
        <v>3</v>
      </c>
      <c r="B1588" t="str">
        <f>"129100442"</f>
        <v>129100442</v>
      </c>
      <c r="C1588" t="s">
        <v>683</v>
      </c>
      <c r="D1588" t="s">
        <v>678</v>
      </c>
    </row>
    <row r="1590" ht="12.75">
      <c r="A1590" t="s">
        <v>684</v>
      </c>
    </row>
    <row r="1591" ht="12.75">
      <c r="A1591" t="s">
        <v>685</v>
      </c>
    </row>
    <row r="1592" ht="12.75">
      <c r="A1592" t="s">
        <v>4</v>
      </c>
    </row>
    <row r="1593" spans="1:4" ht="12.75">
      <c r="A1593">
        <v>1</v>
      </c>
      <c r="B1593" t="str">
        <f>"063300155"</f>
        <v>063300155</v>
      </c>
      <c r="C1593" t="s">
        <v>686</v>
      </c>
      <c r="D1593" t="s">
        <v>687</v>
      </c>
    </row>
    <row r="1594" ht="12.75">
      <c r="A1594" t="s">
        <v>9</v>
      </c>
    </row>
    <row r="1595" spans="1:4" ht="12.75">
      <c r="A1595">
        <v>1</v>
      </c>
      <c r="B1595" t="str">
        <f>"063200123"</f>
        <v>063200123</v>
      </c>
      <c r="C1595" t="s">
        <v>688</v>
      </c>
      <c r="D1595" t="s">
        <v>689</v>
      </c>
    </row>
    <row r="1597" ht="12.75">
      <c r="A1597" t="s">
        <v>690</v>
      </c>
    </row>
    <row r="1598" ht="12.75">
      <c r="A1598" t="s">
        <v>691</v>
      </c>
    </row>
    <row r="1599" ht="12.75">
      <c r="A1599" t="s">
        <v>4</v>
      </c>
    </row>
    <row r="1600" spans="1:4" ht="12.75">
      <c r="A1600">
        <v>1</v>
      </c>
      <c r="B1600" t="str">
        <f>"073601725"</f>
        <v>073601725</v>
      </c>
      <c r="C1600" t="s">
        <v>692</v>
      </c>
      <c r="D1600" t="s">
        <v>693</v>
      </c>
    </row>
    <row r="1601" spans="1:4" ht="12.75">
      <c r="A1601">
        <v>2</v>
      </c>
      <c r="B1601" t="str">
        <f>"074703463"</f>
        <v>074703463</v>
      </c>
      <c r="C1601" t="s">
        <v>694</v>
      </c>
      <c r="D1601" t="s">
        <v>695</v>
      </c>
    </row>
    <row r="1602" spans="1:4" ht="12.75">
      <c r="A1602">
        <v>3</v>
      </c>
      <c r="B1602" t="str">
        <f>"164402201"</f>
        <v>164402201</v>
      </c>
      <c r="C1602" t="s">
        <v>696</v>
      </c>
      <c r="D1602" t="s">
        <v>693</v>
      </c>
    </row>
    <row r="1603" spans="1:4" ht="12.75">
      <c r="A1603">
        <v>4</v>
      </c>
      <c r="B1603" t="str">
        <f>"073900378"</f>
        <v>073900378</v>
      </c>
      <c r="C1603" t="s">
        <v>697</v>
      </c>
      <c r="D1603" t="s">
        <v>698</v>
      </c>
    </row>
    <row r="1604" ht="12.75">
      <c r="A1604" t="s">
        <v>9</v>
      </c>
    </row>
    <row r="1605" spans="1:4" ht="12.75">
      <c r="A1605">
        <v>1</v>
      </c>
      <c r="B1605" t="str">
        <f>"164501304"</f>
        <v>164501304</v>
      </c>
      <c r="C1605" t="s">
        <v>699</v>
      </c>
      <c r="D1605" t="s">
        <v>700</v>
      </c>
    </row>
    <row r="1606" spans="1:4" ht="12.75">
      <c r="A1606">
        <v>2</v>
      </c>
      <c r="B1606" t="str">
        <f>"072900763"</f>
        <v>072900763</v>
      </c>
      <c r="C1606" t="s">
        <v>701</v>
      </c>
      <c r="D1606" t="s">
        <v>702</v>
      </c>
    </row>
    <row r="1607" spans="1:4" ht="12.75">
      <c r="A1607">
        <v>3</v>
      </c>
      <c r="B1607" t="str">
        <f>"072700463"</f>
        <v>072700463</v>
      </c>
      <c r="C1607" t="s">
        <v>703</v>
      </c>
      <c r="D1607" t="s">
        <v>704</v>
      </c>
    </row>
    <row r="1608" spans="1:4" ht="12.75">
      <c r="A1608">
        <v>4</v>
      </c>
      <c r="B1608" t="str">
        <f>"074105773"</f>
        <v>074105773</v>
      </c>
      <c r="C1608" t="s">
        <v>705</v>
      </c>
      <c r="D1608" t="s">
        <v>695</v>
      </c>
    </row>
    <row r="1610" ht="12.75">
      <c r="A1610" t="s">
        <v>706</v>
      </c>
    </row>
    <row r="1611" ht="12.75">
      <c r="A1611" t="s">
        <v>707</v>
      </c>
    </row>
    <row r="1612" ht="12.75">
      <c r="A1612" t="s">
        <v>4</v>
      </c>
    </row>
    <row r="1613" spans="1:4" ht="12.75">
      <c r="A1613">
        <v>1</v>
      </c>
      <c r="B1613" t="str">
        <f>"051500184"</f>
        <v>051500184</v>
      </c>
      <c r="C1613" t="s">
        <v>708</v>
      </c>
      <c r="D1613" t="s">
        <v>709</v>
      </c>
    </row>
    <row r="1614" spans="1:4" ht="12.75">
      <c r="A1614">
        <v>2</v>
      </c>
      <c r="B1614" t="str">
        <f>"051102914"</f>
        <v>051102914</v>
      </c>
      <c r="C1614" t="s">
        <v>710</v>
      </c>
      <c r="D1614" t="s">
        <v>709</v>
      </c>
    </row>
    <row r="1615" spans="1:4" ht="12.75">
      <c r="A1615">
        <v>3</v>
      </c>
      <c r="B1615" t="str">
        <f>"050901876"</f>
        <v>050901876</v>
      </c>
      <c r="C1615" t="s">
        <v>711</v>
      </c>
      <c r="D1615" t="s">
        <v>709</v>
      </c>
    </row>
    <row r="1616" spans="1:4" ht="12.75">
      <c r="A1616">
        <v>4</v>
      </c>
      <c r="B1616" t="str">
        <f>"050700944"</f>
        <v>050700944</v>
      </c>
      <c r="C1616" t="s">
        <v>712</v>
      </c>
      <c r="D1616" t="s">
        <v>709</v>
      </c>
    </row>
    <row r="1617" ht="12.75">
      <c r="A1617" t="s">
        <v>9</v>
      </c>
    </row>
    <row r="1618" spans="1:4" ht="12.75">
      <c r="A1618">
        <v>1</v>
      </c>
      <c r="B1618" t="str">
        <f>"050200522"</f>
        <v>050200522</v>
      </c>
      <c r="C1618" t="s">
        <v>713</v>
      </c>
      <c r="D1618" t="s">
        <v>714</v>
      </c>
    </row>
    <row r="1619" spans="1:4" ht="12.75">
      <c r="A1619">
        <v>2</v>
      </c>
      <c r="B1619" t="str">
        <f>"050300104"</f>
        <v>050300104</v>
      </c>
      <c r="C1619" t="s">
        <v>715</v>
      </c>
      <c r="D1619" t="s">
        <v>716</v>
      </c>
    </row>
    <row r="1620" spans="1:4" ht="12.75">
      <c r="A1620">
        <v>3</v>
      </c>
      <c r="B1620" t="str">
        <f>"049300279"</f>
        <v>049300279</v>
      </c>
      <c r="C1620" t="s">
        <v>717</v>
      </c>
      <c r="D1620" t="s">
        <v>718</v>
      </c>
    </row>
    <row r="1621" spans="1:4" ht="12.75">
      <c r="A1621">
        <v>4</v>
      </c>
      <c r="B1621" t="str">
        <f>"051600952"</f>
        <v>051600952</v>
      </c>
      <c r="C1621" t="s">
        <v>719</v>
      </c>
      <c r="D1621" t="s">
        <v>720</v>
      </c>
    </row>
    <row r="1623" ht="12.75">
      <c r="A1623" t="s">
        <v>721</v>
      </c>
    </row>
    <row r="1624" ht="12.75">
      <c r="A1624" t="s">
        <v>722</v>
      </c>
    </row>
    <row r="1625" ht="12.75">
      <c r="A1625" t="s">
        <v>4</v>
      </c>
    </row>
    <row r="1626" spans="1:4" ht="12.75">
      <c r="A1626">
        <v>1</v>
      </c>
      <c r="B1626" t="str">
        <f>"116800137"</f>
        <v>116800137</v>
      </c>
      <c r="C1626" t="s">
        <v>723</v>
      </c>
      <c r="D1626" t="s">
        <v>724</v>
      </c>
    </row>
    <row r="1627" spans="1:4" ht="12.75">
      <c r="A1627">
        <v>2</v>
      </c>
      <c r="B1627" t="str">
        <f>"116601233"</f>
        <v>116601233</v>
      </c>
      <c r="C1627" t="s">
        <v>725</v>
      </c>
      <c r="D1627" t="s">
        <v>724</v>
      </c>
    </row>
    <row r="1628" spans="1:4" ht="12.75">
      <c r="A1628">
        <v>3</v>
      </c>
      <c r="B1628" t="str">
        <f>"116702594"</f>
        <v>116702594</v>
      </c>
      <c r="C1628" t="s">
        <v>726</v>
      </c>
      <c r="D1628" t="s">
        <v>724</v>
      </c>
    </row>
    <row r="1629" ht="12.75">
      <c r="A1629" t="s">
        <v>9</v>
      </c>
    </row>
    <row r="1630" spans="1:4" ht="12.75">
      <c r="A1630">
        <v>1</v>
      </c>
      <c r="B1630" t="str">
        <f>"186800212"</f>
        <v>186800212</v>
      </c>
      <c r="C1630" t="s">
        <v>727</v>
      </c>
      <c r="D1630" t="s">
        <v>724</v>
      </c>
    </row>
    <row r="1631" spans="1:4" ht="12.75">
      <c r="A1631">
        <v>2</v>
      </c>
      <c r="B1631" t="str">
        <f>"117200510"</f>
        <v>117200510</v>
      </c>
      <c r="C1631" t="s">
        <v>728</v>
      </c>
      <c r="D1631" t="s">
        <v>724</v>
      </c>
    </row>
    <row r="1632" spans="1:4" ht="12.75">
      <c r="A1632">
        <v>3</v>
      </c>
      <c r="B1632" t="str">
        <f>"117300154"</f>
        <v>117300154</v>
      </c>
      <c r="C1632" t="s">
        <v>729</v>
      </c>
      <c r="D1632" t="s">
        <v>724</v>
      </c>
    </row>
    <row r="1634" ht="12.75">
      <c r="A1634" t="s">
        <v>730</v>
      </c>
    </row>
    <row r="1635" ht="12.75">
      <c r="A1635" t="s">
        <v>731</v>
      </c>
    </row>
    <row r="1636" ht="12.75">
      <c r="A1636" t="s">
        <v>4</v>
      </c>
    </row>
    <row r="1637" spans="1:4" ht="12.75">
      <c r="A1637">
        <v>1</v>
      </c>
      <c r="B1637" t="str">
        <f>"033800352"</f>
        <v>033800352</v>
      </c>
      <c r="C1637" t="s">
        <v>732</v>
      </c>
      <c r="D1637" t="s">
        <v>733</v>
      </c>
    </row>
    <row r="1638" spans="1:4" ht="12.75">
      <c r="A1638">
        <v>2</v>
      </c>
      <c r="B1638" t="str">
        <f>"036005753"</f>
        <v>036005753</v>
      </c>
      <c r="C1638" t="s">
        <v>734</v>
      </c>
      <c r="D1638" t="s">
        <v>735</v>
      </c>
    </row>
    <row r="1639" spans="1:4" ht="12.75">
      <c r="A1639">
        <v>3</v>
      </c>
      <c r="B1639" t="str">
        <f>"037202618"</f>
        <v>037202618</v>
      </c>
      <c r="C1639" t="s">
        <v>736</v>
      </c>
      <c r="D1639" t="s">
        <v>735</v>
      </c>
    </row>
    <row r="1640" spans="1:4" ht="12.75">
      <c r="A1640">
        <v>4</v>
      </c>
      <c r="B1640" t="str">
        <f>"037300121"</f>
        <v>037300121</v>
      </c>
      <c r="C1640" t="s">
        <v>737</v>
      </c>
      <c r="D1640" t="s">
        <v>735</v>
      </c>
    </row>
    <row r="1641" spans="1:4" ht="12.75">
      <c r="A1641">
        <v>5</v>
      </c>
      <c r="B1641" t="str">
        <f>"036400437"</f>
        <v>036400437</v>
      </c>
      <c r="C1641" t="s">
        <v>738</v>
      </c>
      <c r="D1641" t="s">
        <v>735</v>
      </c>
    </row>
    <row r="1642" ht="12.75">
      <c r="A1642" t="s">
        <v>9</v>
      </c>
    </row>
    <row r="1643" spans="1:4" ht="12.75">
      <c r="A1643">
        <v>1</v>
      </c>
      <c r="B1643" t="str">
        <f>"036602013"</f>
        <v>036602013</v>
      </c>
      <c r="C1643" t="s">
        <v>739</v>
      </c>
      <c r="D1643" t="s">
        <v>735</v>
      </c>
    </row>
    <row r="1644" spans="1:4" ht="12.75">
      <c r="A1644">
        <v>2</v>
      </c>
      <c r="B1644" t="str">
        <f>"037006612"</f>
        <v>037006612</v>
      </c>
      <c r="C1644" t="s">
        <v>740</v>
      </c>
      <c r="D1644" t="s">
        <v>735</v>
      </c>
    </row>
    <row r="1645" spans="1:4" ht="12.75">
      <c r="A1645">
        <v>3</v>
      </c>
      <c r="B1645" t="str">
        <f>"035801137"</f>
        <v>035801137</v>
      </c>
      <c r="C1645" t="s">
        <v>741</v>
      </c>
      <c r="D1645" t="s">
        <v>735</v>
      </c>
    </row>
    <row r="1646" spans="1:4" ht="12.75">
      <c r="A1646">
        <v>4</v>
      </c>
      <c r="B1646" t="str">
        <f>"036200433"</f>
        <v>036200433</v>
      </c>
      <c r="C1646" t="s">
        <v>742</v>
      </c>
      <c r="D1646" t="s">
        <v>735</v>
      </c>
    </row>
    <row r="1647" spans="1:4" ht="12.75">
      <c r="A1647">
        <v>5</v>
      </c>
      <c r="B1647" t="str">
        <f>"035900163"</f>
        <v>035900163</v>
      </c>
      <c r="C1647" t="s">
        <v>743</v>
      </c>
      <c r="D1647" t="s">
        <v>735</v>
      </c>
    </row>
    <row r="1649" ht="12.75">
      <c r="A1649" t="s">
        <v>744</v>
      </c>
    </row>
    <row r="1650" ht="12.75">
      <c r="A1650" t="s">
        <v>745</v>
      </c>
    </row>
    <row r="1651" ht="12.75">
      <c r="A1651" t="s">
        <v>4</v>
      </c>
    </row>
    <row r="1652" spans="1:4" ht="12.75">
      <c r="A1652">
        <v>1</v>
      </c>
      <c r="B1652" t="str">
        <f>"039502625"</f>
        <v>039502625</v>
      </c>
      <c r="C1652" t="s">
        <v>746</v>
      </c>
      <c r="D1652" t="s">
        <v>747</v>
      </c>
    </row>
    <row r="1653" spans="1:4" ht="12.75">
      <c r="A1653">
        <v>2</v>
      </c>
      <c r="B1653" t="str">
        <f>"035300103"</f>
        <v>035300103</v>
      </c>
      <c r="C1653" t="s">
        <v>748</v>
      </c>
      <c r="D1653" t="s">
        <v>749</v>
      </c>
    </row>
    <row r="1654" spans="1:4" ht="12.75">
      <c r="A1654">
        <v>3</v>
      </c>
      <c r="B1654" t="str">
        <f>"039000936"</f>
        <v>039000936</v>
      </c>
      <c r="C1654" t="s">
        <v>750</v>
      </c>
      <c r="D1654" t="s">
        <v>751</v>
      </c>
    </row>
    <row r="1655" spans="1:4" ht="12.75">
      <c r="A1655">
        <v>4</v>
      </c>
      <c r="B1655" t="str">
        <f>"034201519"</f>
        <v>034201519</v>
      </c>
      <c r="C1655" t="s">
        <v>752</v>
      </c>
      <c r="D1655" t="s">
        <v>753</v>
      </c>
    </row>
    <row r="1656" spans="1:4" ht="12.75">
      <c r="A1656">
        <v>5</v>
      </c>
      <c r="B1656" t="str">
        <f>"035102115"</f>
        <v>035102115</v>
      </c>
      <c r="C1656" t="s">
        <v>754</v>
      </c>
      <c r="D1656" t="s">
        <v>749</v>
      </c>
    </row>
    <row r="1657" spans="1:4" ht="12.75">
      <c r="A1657">
        <v>6</v>
      </c>
      <c r="B1657" t="str">
        <f>"039100576"</f>
        <v>039100576</v>
      </c>
      <c r="C1657" t="s">
        <v>755</v>
      </c>
      <c r="D1657" t="s">
        <v>756</v>
      </c>
    </row>
    <row r="1658" ht="12.75">
      <c r="A1658" t="s">
        <v>9</v>
      </c>
    </row>
    <row r="1659" spans="1:4" ht="12.75">
      <c r="A1659">
        <v>1</v>
      </c>
      <c r="B1659" t="str">
        <f>"035600328"</f>
        <v>035600328</v>
      </c>
      <c r="C1659" t="s">
        <v>757</v>
      </c>
      <c r="D1659" t="s">
        <v>749</v>
      </c>
    </row>
    <row r="1660" spans="1:4" ht="12.75">
      <c r="A1660">
        <v>2</v>
      </c>
      <c r="B1660" t="str">
        <f>"039600558"</f>
        <v>039600558</v>
      </c>
      <c r="C1660" t="s">
        <v>758</v>
      </c>
      <c r="D1660" t="s">
        <v>759</v>
      </c>
    </row>
    <row r="1661" spans="1:4" ht="12.75">
      <c r="A1661">
        <v>3</v>
      </c>
      <c r="B1661" t="str">
        <f>"038901252"</f>
        <v>038901252</v>
      </c>
      <c r="C1661" t="s">
        <v>760</v>
      </c>
      <c r="D1661" t="s">
        <v>751</v>
      </c>
    </row>
    <row r="1662" spans="1:4" ht="12.75">
      <c r="A1662">
        <v>4</v>
      </c>
      <c r="B1662" t="str">
        <f>"039300757"</f>
        <v>039300757</v>
      </c>
      <c r="C1662" t="s">
        <v>761</v>
      </c>
      <c r="D1662" t="s">
        <v>751</v>
      </c>
    </row>
    <row r="1663" spans="1:4" ht="12.75">
      <c r="A1663">
        <v>5</v>
      </c>
      <c r="B1663" t="str">
        <f>"034600160"</f>
        <v>034600160</v>
      </c>
      <c r="C1663" t="s">
        <v>762</v>
      </c>
      <c r="D1663" t="s">
        <v>753</v>
      </c>
    </row>
    <row r="1664" spans="1:4" ht="12.75">
      <c r="A1664">
        <v>6</v>
      </c>
      <c r="B1664" t="str">
        <f>"034400306"</f>
        <v>034400306</v>
      </c>
      <c r="C1664" t="s">
        <v>763</v>
      </c>
      <c r="D1664" t="s">
        <v>753</v>
      </c>
    </row>
    <row r="1666" ht="12.75">
      <c r="A1666" t="s">
        <v>764</v>
      </c>
    </row>
    <row r="1667" ht="12.75">
      <c r="A1667" t="s">
        <v>765</v>
      </c>
    </row>
    <row r="1668" ht="12.75">
      <c r="A1668" t="s">
        <v>4</v>
      </c>
    </row>
    <row r="1669" spans="1:4" ht="12.75">
      <c r="A1669">
        <v>1</v>
      </c>
      <c r="B1669" t="str">
        <f>"105300253"</f>
        <v>105300253</v>
      </c>
      <c r="C1669" t="s">
        <v>766</v>
      </c>
      <c r="D1669" t="s">
        <v>23</v>
      </c>
    </row>
    <row r="1670" spans="1:4" ht="12.75">
      <c r="A1670">
        <v>2</v>
      </c>
      <c r="B1670" t="str">
        <f>"105201309"</f>
        <v>105201309</v>
      </c>
      <c r="C1670" t="s">
        <v>767</v>
      </c>
      <c r="D1670" t="s">
        <v>23</v>
      </c>
    </row>
    <row r="1671" spans="1:4" ht="12.75">
      <c r="A1671">
        <v>3</v>
      </c>
      <c r="B1671" t="str">
        <f>"105405300"</f>
        <v>105405300</v>
      </c>
      <c r="C1671" t="s">
        <v>22</v>
      </c>
      <c r="D1671" t="s">
        <v>23</v>
      </c>
    </row>
    <row r="1672" spans="1:4" ht="12.75">
      <c r="A1672">
        <v>4</v>
      </c>
      <c r="B1672" t="str">
        <f>"105801976"</f>
        <v>105801976</v>
      </c>
      <c r="C1672" t="s">
        <v>768</v>
      </c>
      <c r="D1672" t="s">
        <v>769</v>
      </c>
    </row>
    <row r="1673" ht="12.75">
      <c r="A1673" t="s">
        <v>9</v>
      </c>
    </row>
    <row r="1674" spans="1:4" ht="12.75">
      <c r="A1674">
        <v>1</v>
      </c>
      <c r="B1674" t="str">
        <f>"105600838"</f>
        <v>105600838</v>
      </c>
      <c r="C1674" t="s">
        <v>770</v>
      </c>
      <c r="D1674" t="s">
        <v>771</v>
      </c>
    </row>
    <row r="1675" spans="1:4" ht="12.75">
      <c r="A1675">
        <v>2</v>
      </c>
      <c r="B1675" t="str">
        <f>"180400207"</f>
        <v>180400207</v>
      </c>
      <c r="C1675" t="s">
        <v>772</v>
      </c>
      <c r="D1675" t="s">
        <v>23</v>
      </c>
    </row>
    <row r="1676" spans="1:4" ht="12.75">
      <c r="A1676">
        <v>3</v>
      </c>
      <c r="B1676" t="str">
        <f>"180600605"</f>
        <v>180600605</v>
      </c>
      <c r="C1676" t="s">
        <v>773</v>
      </c>
      <c r="D1676" t="s">
        <v>771</v>
      </c>
    </row>
    <row r="1677" spans="1:4" ht="12.75">
      <c r="A1677">
        <v>4</v>
      </c>
      <c r="B1677" t="str">
        <f>"105700346"</f>
        <v>105700346</v>
      </c>
      <c r="C1677" t="s">
        <v>774</v>
      </c>
      <c r="D1677" t="s">
        <v>775</v>
      </c>
    </row>
    <row r="1679" ht="12.75">
      <c r="A1679" t="s">
        <v>776</v>
      </c>
    </row>
    <row r="1680" ht="12.75">
      <c r="A1680" t="s">
        <v>777</v>
      </c>
    </row>
    <row r="1681" ht="12.75">
      <c r="A1681" t="s">
        <v>4</v>
      </c>
    </row>
    <row r="1682" spans="1:4" ht="12.75">
      <c r="A1682">
        <v>1</v>
      </c>
      <c r="B1682" t="str">
        <f>"107900365"</f>
        <v>107900365</v>
      </c>
      <c r="C1682" t="s">
        <v>778</v>
      </c>
      <c r="D1682" t="s">
        <v>33</v>
      </c>
    </row>
    <row r="1683" spans="1:4" ht="12.75">
      <c r="A1683">
        <v>2</v>
      </c>
      <c r="B1683" t="str">
        <f>"108800229"</f>
        <v>108800229</v>
      </c>
      <c r="C1683" t="s">
        <v>779</v>
      </c>
      <c r="D1683" t="s">
        <v>780</v>
      </c>
    </row>
    <row r="1684" spans="1:4" ht="12.75">
      <c r="A1684">
        <v>3</v>
      </c>
      <c r="B1684" t="str">
        <f>"214201807"</f>
        <v>214201807</v>
      </c>
      <c r="C1684" t="s">
        <v>781</v>
      </c>
      <c r="D1684" t="s">
        <v>33</v>
      </c>
    </row>
    <row r="1685" spans="1:4" ht="12.75">
      <c r="A1685">
        <v>4</v>
      </c>
      <c r="B1685" t="str">
        <f>"108101012"</f>
        <v>108101012</v>
      </c>
      <c r="C1685" t="s">
        <v>782</v>
      </c>
      <c r="D1685" t="s">
        <v>33</v>
      </c>
    </row>
    <row r="1686" ht="12.75">
      <c r="A1686" t="s">
        <v>9</v>
      </c>
    </row>
    <row r="1687" spans="1:4" ht="12.75">
      <c r="A1687">
        <v>1</v>
      </c>
      <c r="B1687" t="str">
        <f>"108001942"</f>
        <v>108001942</v>
      </c>
      <c r="C1687" t="s">
        <v>783</v>
      </c>
      <c r="D1687" t="s">
        <v>33</v>
      </c>
    </row>
    <row r="1688" spans="1:4" ht="12.75">
      <c r="A1688">
        <v>2</v>
      </c>
      <c r="B1688" t="str">
        <f>"181900846"</f>
        <v>181900846</v>
      </c>
      <c r="C1688" t="s">
        <v>784</v>
      </c>
      <c r="D1688" t="s">
        <v>33</v>
      </c>
    </row>
    <row r="1689" spans="1:4" ht="12.75">
      <c r="A1689">
        <v>3</v>
      </c>
      <c r="B1689" t="str">
        <f>"108201746"</f>
        <v>108201746</v>
      </c>
      <c r="C1689" t="s">
        <v>785</v>
      </c>
      <c r="D1689" t="s">
        <v>33</v>
      </c>
    </row>
    <row r="1690" spans="1:4" ht="12.75">
      <c r="A1690">
        <v>4</v>
      </c>
      <c r="B1690" t="str">
        <f>"182000470"</f>
        <v>182000470</v>
      </c>
      <c r="C1690" t="s">
        <v>786</v>
      </c>
      <c r="D1690" t="s">
        <v>787</v>
      </c>
    </row>
    <row r="1692" ht="12.75">
      <c r="A1692" t="s">
        <v>788</v>
      </c>
    </row>
    <row r="1693" ht="12.75">
      <c r="A1693" t="s">
        <v>789</v>
      </c>
    </row>
    <row r="1694" ht="12.75">
      <c r="A1694" t="s">
        <v>4</v>
      </c>
    </row>
    <row r="1695" spans="1:4" ht="12.75">
      <c r="A1695">
        <v>1</v>
      </c>
      <c r="B1695" t="str">
        <f>"087902510"</f>
        <v>087902510</v>
      </c>
      <c r="C1695" t="s">
        <v>790</v>
      </c>
      <c r="D1695" t="s">
        <v>791</v>
      </c>
    </row>
    <row r="1696" spans="1:4" ht="12.75">
      <c r="A1696">
        <v>2</v>
      </c>
      <c r="B1696" t="str">
        <f>"087500828"</f>
        <v>087500828</v>
      </c>
      <c r="C1696" t="s">
        <v>792</v>
      </c>
      <c r="D1696" t="s">
        <v>793</v>
      </c>
    </row>
    <row r="1697" ht="12.75">
      <c r="A1697" t="s">
        <v>9</v>
      </c>
    </row>
    <row r="1698" spans="1:4" ht="12.75">
      <c r="A1698">
        <v>1</v>
      </c>
      <c r="B1698" t="str">
        <f>"172500816"</f>
        <v>172500816</v>
      </c>
      <c r="C1698" t="s">
        <v>794</v>
      </c>
      <c r="D1698" t="s">
        <v>791</v>
      </c>
    </row>
    <row r="1699" spans="1:4" ht="12.75">
      <c r="A1699">
        <v>2</v>
      </c>
      <c r="B1699" t="str">
        <f>"087612040"</f>
        <v>087612040</v>
      </c>
      <c r="C1699" t="s">
        <v>795</v>
      </c>
      <c r="D1699" t="s">
        <v>793</v>
      </c>
    </row>
    <row r="1701" ht="12.75">
      <c r="A1701" t="s">
        <v>796</v>
      </c>
    </row>
    <row r="1702" ht="12.75">
      <c r="A1702" t="s">
        <v>797</v>
      </c>
    </row>
    <row r="1703" ht="12.75">
      <c r="A1703" t="s">
        <v>4</v>
      </c>
    </row>
    <row r="1704" spans="1:4" ht="12.75">
      <c r="A1704">
        <v>1</v>
      </c>
      <c r="B1704" t="str">
        <f>"126801368"</f>
        <v>126801368</v>
      </c>
      <c r="C1704" t="s">
        <v>798</v>
      </c>
      <c r="D1704" t="s">
        <v>799</v>
      </c>
    </row>
    <row r="1705" spans="1:4" ht="12.75">
      <c r="A1705">
        <v>2</v>
      </c>
      <c r="B1705" t="str">
        <f>"126401049"</f>
        <v>126401049</v>
      </c>
      <c r="C1705" t="s">
        <v>800</v>
      </c>
      <c r="D1705" t="s">
        <v>801</v>
      </c>
    </row>
    <row r="1706" ht="12.75">
      <c r="A1706" t="s">
        <v>9</v>
      </c>
    </row>
    <row r="1707" spans="1:4" ht="12.75">
      <c r="A1707">
        <v>1</v>
      </c>
      <c r="B1707" t="str">
        <f>"126701052"</f>
        <v>126701052</v>
      </c>
      <c r="C1707" t="s">
        <v>802</v>
      </c>
      <c r="D1707" t="s">
        <v>799</v>
      </c>
    </row>
    <row r="1708" spans="1:4" ht="12.75">
      <c r="A1708">
        <v>2</v>
      </c>
      <c r="B1708" t="str">
        <f>"126600286"</f>
        <v>126600286</v>
      </c>
      <c r="C1708" t="s">
        <v>803</v>
      </c>
      <c r="D1708" t="s">
        <v>799</v>
      </c>
    </row>
    <row r="1710" ht="12.75">
      <c r="A1710" t="s">
        <v>804</v>
      </c>
    </row>
    <row r="1711" ht="12.75">
      <c r="A1711" t="s">
        <v>805</v>
      </c>
    </row>
    <row r="1712" ht="12.75">
      <c r="A1712" t="s">
        <v>4</v>
      </c>
    </row>
    <row r="1713" spans="1:4" ht="12.75">
      <c r="A1713">
        <v>1</v>
      </c>
      <c r="B1713" t="str">
        <f>"119301904"</f>
        <v>119301904</v>
      </c>
      <c r="C1713" t="s">
        <v>806</v>
      </c>
      <c r="D1713" t="s">
        <v>807</v>
      </c>
    </row>
    <row r="1714" spans="1:4" ht="12.75">
      <c r="A1714">
        <v>2</v>
      </c>
      <c r="B1714" t="str">
        <f>"187700489"</f>
        <v>187700489</v>
      </c>
      <c r="C1714" t="s">
        <v>808</v>
      </c>
      <c r="D1714" t="s">
        <v>807</v>
      </c>
    </row>
    <row r="1715" spans="1:4" ht="12.75">
      <c r="A1715">
        <v>3</v>
      </c>
      <c r="B1715" t="str">
        <f>"119200169"</f>
        <v>119200169</v>
      </c>
      <c r="C1715" t="s">
        <v>809</v>
      </c>
      <c r="D1715" t="s">
        <v>807</v>
      </c>
    </row>
    <row r="1716" ht="12.75">
      <c r="A1716" t="s">
        <v>9</v>
      </c>
    </row>
    <row r="1717" spans="1:4" ht="12.75">
      <c r="A1717">
        <v>1</v>
      </c>
      <c r="B1717" t="str">
        <f>"119400522"</f>
        <v>119400522</v>
      </c>
      <c r="C1717" t="s">
        <v>810</v>
      </c>
      <c r="D1717" t="s">
        <v>807</v>
      </c>
    </row>
    <row r="1718" spans="1:4" ht="12.75">
      <c r="A1718">
        <v>2</v>
      </c>
      <c r="B1718" t="str">
        <f>"119100196"</f>
        <v>119100196</v>
      </c>
      <c r="C1718" t="s">
        <v>811</v>
      </c>
      <c r="D1718" t="s">
        <v>807</v>
      </c>
    </row>
    <row r="1719" spans="1:4" ht="12.75">
      <c r="A1719">
        <v>3</v>
      </c>
      <c r="B1719" t="str">
        <f>"119800106"</f>
        <v>119800106</v>
      </c>
      <c r="C1719" t="s">
        <v>812</v>
      </c>
      <c r="D1719" t="s">
        <v>813</v>
      </c>
    </row>
    <row r="1721" ht="12.75">
      <c r="A1721" t="s">
        <v>814</v>
      </c>
    </row>
    <row r="1722" ht="12.75">
      <c r="A1722" t="s">
        <v>815</v>
      </c>
    </row>
    <row r="1723" ht="12.75">
      <c r="A1723" t="s">
        <v>4</v>
      </c>
    </row>
    <row r="1724" spans="1:4" ht="12.75">
      <c r="A1724">
        <v>1</v>
      </c>
      <c r="B1724" t="str">
        <f>"131000673"</f>
        <v>131000673</v>
      </c>
      <c r="C1724" t="s">
        <v>816</v>
      </c>
      <c r="D1724" t="s">
        <v>817</v>
      </c>
    </row>
    <row r="1725" ht="12.75">
      <c r="A1725" t="s">
        <v>9</v>
      </c>
    </row>
    <row r="1726" spans="1:4" ht="12.75">
      <c r="A1726">
        <v>1</v>
      </c>
      <c r="B1726" t="str">
        <f>"131100810"</f>
        <v>131100810</v>
      </c>
      <c r="C1726" t="s">
        <v>818</v>
      </c>
      <c r="D1726" t="s">
        <v>819</v>
      </c>
    </row>
    <row r="1728" ht="12.75">
      <c r="A1728" t="s">
        <v>820</v>
      </c>
    </row>
    <row r="1729" ht="12.75">
      <c r="A1729" t="s">
        <v>821</v>
      </c>
    </row>
    <row r="1730" ht="12.75">
      <c r="A1730" t="s">
        <v>4</v>
      </c>
    </row>
    <row r="1731" spans="1:4" ht="12.75">
      <c r="A1731">
        <v>1</v>
      </c>
      <c r="B1731" t="str">
        <f>"111601431"</f>
        <v>111601431</v>
      </c>
      <c r="C1731" t="s">
        <v>822</v>
      </c>
      <c r="D1731" t="s">
        <v>14</v>
      </c>
    </row>
    <row r="1732" spans="1:4" ht="12.75">
      <c r="A1732">
        <v>2</v>
      </c>
      <c r="B1732" t="str">
        <f>"111803244"</f>
        <v>111803244</v>
      </c>
      <c r="C1732" t="s">
        <v>823</v>
      </c>
      <c r="D1732" t="s">
        <v>14</v>
      </c>
    </row>
    <row r="1733" spans="1:4" ht="12.75">
      <c r="A1733">
        <v>3</v>
      </c>
      <c r="B1733" t="str">
        <f>"184001610"</f>
        <v>184001610</v>
      </c>
      <c r="C1733" t="s">
        <v>824</v>
      </c>
      <c r="D1733" t="s">
        <v>825</v>
      </c>
    </row>
    <row r="1734" spans="1:4" ht="12.75">
      <c r="A1734">
        <v>4</v>
      </c>
      <c r="B1734" t="str">
        <f>"183800287"</f>
        <v>183800287</v>
      </c>
      <c r="C1734" t="s">
        <v>826</v>
      </c>
      <c r="D1734" t="s">
        <v>827</v>
      </c>
    </row>
    <row r="1735" spans="1:4" ht="12.75">
      <c r="A1735">
        <v>5</v>
      </c>
      <c r="B1735" t="str">
        <f>"112000196"</f>
        <v>112000196</v>
      </c>
      <c r="C1735" t="s">
        <v>828</v>
      </c>
      <c r="D1735" t="s">
        <v>827</v>
      </c>
    </row>
    <row r="1736" spans="1:4" ht="12.75">
      <c r="A1736">
        <v>6</v>
      </c>
      <c r="B1736" t="str">
        <f>"111000290"</f>
        <v>111000290</v>
      </c>
      <c r="C1736" t="s">
        <v>829</v>
      </c>
      <c r="D1736" t="s">
        <v>830</v>
      </c>
    </row>
    <row r="1737" ht="12.75">
      <c r="A1737" t="s">
        <v>9</v>
      </c>
    </row>
    <row r="1738" spans="1:4" ht="12.75">
      <c r="A1738">
        <v>1</v>
      </c>
      <c r="B1738" t="str">
        <f>"111200350"</f>
        <v>111200350</v>
      </c>
      <c r="C1738" t="s">
        <v>831</v>
      </c>
      <c r="D1738" t="s">
        <v>832</v>
      </c>
    </row>
    <row r="1739" spans="1:4" ht="12.75">
      <c r="A1739">
        <v>2</v>
      </c>
      <c r="B1739" t="str">
        <f>"111100557"</f>
        <v>111100557</v>
      </c>
      <c r="C1739" t="s">
        <v>833</v>
      </c>
      <c r="D1739" t="s">
        <v>834</v>
      </c>
    </row>
    <row r="1740" spans="1:4" ht="12.75">
      <c r="A1740">
        <v>3</v>
      </c>
      <c r="B1740" t="str">
        <f>"183901960"</f>
        <v>183901960</v>
      </c>
      <c r="C1740" t="s">
        <v>835</v>
      </c>
      <c r="D1740" t="s">
        <v>836</v>
      </c>
    </row>
    <row r="1741" spans="1:4" ht="12.75">
      <c r="A1741">
        <v>4</v>
      </c>
      <c r="B1741" t="str">
        <f>"110700715"</f>
        <v>110700715</v>
      </c>
      <c r="C1741" t="s">
        <v>837</v>
      </c>
      <c r="D1741" t="s">
        <v>838</v>
      </c>
    </row>
    <row r="1742" spans="1:4" ht="12.75">
      <c r="A1742">
        <v>5</v>
      </c>
      <c r="B1742" t="str">
        <f>"213300421"</f>
        <v>213300421</v>
      </c>
      <c r="C1742" t="s">
        <v>13</v>
      </c>
      <c r="D1742" t="s">
        <v>14</v>
      </c>
    </row>
    <row r="1743" spans="1:4" ht="12.75">
      <c r="A1743">
        <v>6</v>
      </c>
      <c r="B1743" t="str">
        <f>"111700367"</f>
        <v>111700367</v>
      </c>
      <c r="C1743" t="s">
        <v>839</v>
      </c>
      <c r="D1743" t="s">
        <v>14</v>
      </c>
    </row>
    <row r="1745" ht="12.75">
      <c r="A1745" t="s">
        <v>840</v>
      </c>
    </row>
    <row r="1746" ht="12.75">
      <c r="A1746" t="s">
        <v>841</v>
      </c>
    </row>
    <row r="1747" ht="12.75">
      <c r="A1747" t="s">
        <v>4</v>
      </c>
    </row>
    <row r="1748" spans="1:4" ht="12.75">
      <c r="A1748">
        <v>1</v>
      </c>
      <c r="B1748" t="str">
        <f>"213900166"</f>
        <v>213900166</v>
      </c>
      <c r="C1748" t="s">
        <v>842</v>
      </c>
      <c r="D1748" t="s">
        <v>843</v>
      </c>
    </row>
    <row r="1749" spans="1:4" ht="12.75">
      <c r="A1749">
        <v>2</v>
      </c>
      <c r="B1749" t="str">
        <f>"079700379"</f>
        <v>079700379</v>
      </c>
      <c r="C1749" t="s">
        <v>844</v>
      </c>
      <c r="D1749" t="s">
        <v>845</v>
      </c>
    </row>
    <row r="1750" spans="1:4" ht="12.75">
      <c r="A1750">
        <v>3</v>
      </c>
      <c r="B1750" t="str">
        <f>"079600386"</f>
        <v>079600386</v>
      </c>
      <c r="C1750" t="s">
        <v>846</v>
      </c>
      <c r="D1750" t="s">
        <v>847</v>
      </c>
    </row>
    <row r="1751" spans="1:4" ht="12.75">
      <c r="A1751">
        <v>4</v>
      </c>
      <c r="B1751" t="str">
        <f>"079801993"</f>
        <v>079801993</v>
      </c>
      <c r="C1751" t="s">
        <v>848</v>
      </c>
      <c r="D1751" t="s">
        <v>843</v>
      </c>
    </row>
    <row r="1752" ht="12.75">
      <c r="A1752" t="s">
        <v>9</v>
      </c>
    </row>
    <row r="1753" spans="1:4" ht="12.75">
      <c r="A1753">
        <v>1</v>
      </c>
      <c r="B1753" t="str">
        <f>"080500169"</f>
        <v>080500169</v>
      </c>
      <c r="C1753" t="s">
        <v>849</v>
      </c>
      <c r="D1753" t="s">
        <v>850</v>
      </c>
    </row>
    <row r="1754" spans="1:4" ht="12.75">
      <c r="A1754">
        <v>2</v>
      </c>
      <c r="B1754" t="str">
        <f>"081000812"</f>
        <v>081000812</v>
      </c>
      <c r="C1754" t="s">
        <v>851</v>
      </c>
      <c r="D1754" t="s">
        <v>852</v>
      </c>
    </row>
    <row r="1755" spans="1:4" ht="12.75">
      <c r="A1755">
        <v>3</v>
      </c>
      <c r="B1755" t="str">
        <f>"080801878"</f>
        <v>080801878</v>
      </c>
      <c r="C1755" t="s">
        <v>853</v>
      </c>
      <c r="D1755" t="s">
        <v>843</v>
      </c>
    </row>
    <row r="1756" spans="1:4" ht="12.75">
      <c r="A1756">
        <v>4</v>
      </c>
      <c r="B1756" t="str">
        <f>"080100712"</f>
        <v>080100712</v>
      </c>
      <c r="C1756" t="s">
        <v>854</v>
      </c>
      <c r="D1756" t="s">
        <v>843</v>
      </c>
    </row>
    <row r="1758" ht="12.75">
      <c r="A1758" t="s">
        <v>855</v>
      </c>
    </row>
    <row r="1759" ht="12.75">
      <c r="A1759" t="s">
        <v>856</v>
      </c>
    </row>
    <row r="1760" ht="12.75">
      <c r="A1760" t="s">
        <v>4</v>
      </c>
    </row>
    <row r="1761" spans="1:4" ht="12.75">
      <c r="A1761">
        <v>1</v>
      </c>
      <c r="B1761" t="str">
        <f>"069500635"</f>
        <v>069500635</v>
      </c>
      <c r="C1761" t="s">
        <v>857</v>
      </c>
      <c r="D1761" t="s">
        <v>858</v>
      </c>
    </row>
    <row r="1762" spans="1:4" ht="12.75">
      <c r="A1762">
        <v>2</v>
      </c>
      <c r="B1762" t="str">
        <f>"069600452"</f>
        <v>069600452</v>
      </c>
      <c r="C1762" t="s">
        <v>859</v>
      </c>
      <c r="D1762" t="s">
        <v>860</v>
      </c>
    </row>
    <row r="1763" spans="1:4" ht="12.75">
      <c r="A1763">
        <v>3</v>
      </c>
      <c r="B1763" t="str">
        <f>"163702318"</f>
        <v>163702318</v>
      </c>
      <c r="C1763" t="s">
        <v>861</v>
      </c>
      <c r="D1763" t="s">
        <v>862</v>
      </c>
    </row>
    <row r="1764" spans="1:4" ht="12.75">
      <c r="A1764">
        <v>4</v>
      </c>
      <c r="B1764" t="str">
        <f>"071301060"</f>
        <v>071301060</v>
      </c>
      <c r="C1764" t="s">
        <v>863</v>
      </c>
      <c r="D1764" t="s">
        <v>862</v>
      </c>
    </row>
    <row r="1765" ht="12.75">
      <c r="A1765" t="s">
        <v>9</v>
      </c>
    </row>
    <row r="1766" spans="1:4" ht="12.75">
      <c r="A1766">
        <v>1</v>
      </c>
      <c r="B1766" t="str">
        <f>"071800615"</f>
        <v>071800615</v>
      </c>
      <c r="C1766" t="s">
        <v>864</v>
      </c>
      <c r="D1766" t="s">
        <v>865</v>
      </c>
    </row>
    <row r="1767" spans="1:4" ht="12.75">
      <c r="A1767">
        <v>2</v>
      </c>
      <c r="B1767" t="str">
        <f>"070401140"</f>
        <v>070401140</v>
      </c>
      <c r="C1767" t="s">
        <v>866</v>
      </c>
      <c r="D1767" t="s">
        <v>867</v>
      </c>
    </row>
    <row r="1768" spans="1:4" ht="12.75">
      <c r="A1768">
        <v>3</v>
      </c>
      <c r="B1768" t="str">
        <f>"071201324"</f>
        <v>071201324</v>
      </c>
      <c r="C1768" t="s">
        <v>868</v>
      </c>
      <c r="D1768" t="s">
        <v>862</v>
      </c>
    </row>
    <row r="1769" spans="1:4" ht="12.75">
      <c r="A1769">
        <v>4</v>
      </c>
      <c r="B1769" t="str">
        <f>"071100331"</f>
        <v>071100331</v>
      </c>
      <c r="C1769" t="s">
        <v>869</v>
      </c>
      <c r="D1769" t="s">
        <v>862</v>
      </c>
    </row>
    <row r="1771" ht="12.75">
      <c r="A1771" t="s">
        <v>870</v>
      </c>
    </row>
    <row r="1772" ht="12.75">
      <c r="A1772" t="s">
        <v>871</v>
      </c>
    </row>
    <row r="1773" ht="12.75">
      <c r="A1773" t="s">
        <v>4</v>
      </c>
    </row>
    <row r="1774" spans="1:4" ht="12.75">
      <c r="A1774">
        <v>1</v>
      </c>
      <c r="B1774" t="str">
        <f>"092401024"</f>
        <v>092401024</v>
      </c>
      <c r="C1774" t="s">
        <v>872</v>
      </c>
      <c r="D1774" t="s">
        <v>873</v>
      </c>
    </row>
    <row r="1775" spans="1:4" ht="12.75">
      <c r="A1775">
        <v>2</v>
      </c>
      <c r="B1775" t="str">
        <f>"092500269"</f>
        <v>092500269</v>
      </c>
      <c r="C1775" t="s">
        <v>874</v>
      </c>
      <c r="D1775" t="s">
        <v>875</v>
      </c>
    </row>
    <row r="1776" ht="12.75">
      <c r="A1776" t="s">
        <v>9</v>
      </c>
    </row>
    <row r="1777" spans="1:4" ht="12.75">
      <c r="A1777">
        <v>1</v>
      </c>
      <c r="B1777" t="str">
        <f>"092700877"</f>
        <v>092700877</v>
      </c>
      <c r="C1777" t="s">
        <v>876</v>
      </c>
      <c r="D1777" t="s">
        <v>875</v>
      </c>
    </row>
    <row r="1778" spans="1:4" ht="12.75">
      <c r="A1778">
        <v>2</v>
      </c>
      <c r="B1778" t="str">
        <f>"092602589"</f>
        <v>092602589</v>
      </c>
      <c r="C1778" t="s">
        <v>877</v>
      </c>
      <c r="D1778" t="s">
        <v>875</v>
      </c>
    </row>
    <row r="1780" ht="12.75">
      <c r="A1780" t="s">
        <v>878</v>
      </c>
    </row>
    <row r="1781" ht="12.75">
      <c r="A1781" t="s">
        <v>879</v>
      </c>
    </row>
    <row r="1782" ht="12.75">
      <c r="A1782" t="s">
        <v>4</v>
      </c>
    </row>
    <row r="1783" spans="1:4" ht="12.75">
      <c r="A1783">
        <v>1</v>
      </c>
      <c r="B1783" t="str">
        <f>"066300525"</f>
        <v>066300525</v>
      </c>
      <c r="C1783" t="s">
        <v>880</v>
      </c>
      <c r="D1783" t="s">
        <v>881</v>
      </c>
    </row>
    <row r="1784" ht="12.75">
      <c r="A1784" t="s">
        <v>9</v>
      </c>
    </row>
    <row r="1785" spans="1:4" ht="12.75">
      <c r="A1785">
        <v>1</v>
      </c>
      <c r="B1785" t="str">
        <f>"066401174"</f>
        <v>066401174</v>
      </c>
      <c r="C1785" t="s">
        <v>882</v>
      </c>
      <c r="D1785" t="s">
        <v>883</v>
      </c>
    </row>
    <row r="1787" ht="12.75">
      <c r="A1787" t="s">
        <v>884</v>
      </c>
    </row>
    <row r="1788" ht="12.75">
      <c r="A1788" t="s">
        <v>885</v>
      </c>
    </row>
    <row r="1789" ht="12.75">
      <c r="A1789" t="s">
        <v>4</v>
      </c>
    </row>
    <row r="1790" spans="1:4" ht="12.75">
      <c r="A1790">
        <v>1</v>
      </c>
      <c r="B1790" t="str">
        <f>"113000545"</f>
        <v>113000545</v>
      </c>
      <c r="C1790" t="s">
        <v>886</v>
      </c>
      <c r="D1790" t="s">
        <v>887</v>
      </c>
    </row>
    <row r="1791" spans="1:4" ht="12.75">
      <c r="A1791">
        <v>2</v>
      </c>
      <c r="B1791" t="str">
        <f>"113500658"</f>
        <v>113500658</v>
      </c>
      <c r="C1791" t="s">
        <v>888</v>
      </c>
      <c r="D1791" t="s">
        <v>889</v>
      </c>
    </row>
    <row r="1792" spans="1:4" ht="12.75">
      <c r="A1792">
        <v>3</v>
      </c>
      <c r="B1792" t="str">
        <f>"112800177"</f>
        <v>112800177</v>
      </c>
      <c r="C1792" t="s">
        <v>890</v>
      </c>
      <c r="D1792" t="s">
        <v>891</v>
      </c>
    </row>
    <row r="1793" ht="12.75">
      <c r="A1793" t="s">
        <v>9</v>
      </c>
    </row>
    <row r="1794" spans="1:4" ht="12.75">
      <c r="A1794">
        <v>1</v>
      </c>
      <c r="B1794" t="str">
        <f>"112701548"</f>
        <v>112701548</v>
      </c>
      <c r="C1794" t="s">
        <v>892</v>
      </c>
      <c r="D1794" t="s">
        <v>893</v>
      </c>
    </row>
    <row r="1795" spans="1:4" ht="12.75">
      <c r="A1795">
        <v>2</v>
      </c>
      <c r="B1795" t="str">
        <f>"113300692"</f>
        <v>113300692</v>
      </c>
      <c r="C1795" t="s">
        <v>894</v>
      </c>
      <c r="D1795" t="s">
        <v>895</v>
      </c>
    </row>
    <row r="1796" spans="1:4" ht="12.75">
      <c r="A1796">
        <v>3</v>
      </c>
      <c r="B1796" t="str">
        <f>"112601212"</f>
        <v>112601212</v>
      </c>
      <c r="C1796" t="s">
        <v>896</v>
      </c>
      <c r="D1796" t="s">
        <v>897</v>
      </c>
    </row>
    <row r="1798" ht="12.75">
      <c r="A1798" t="s">
        <v>898</v>
      </c>
    </row>
    <row r="1799" ht="12.75">
      <c r="A1799" t="s">
        <v>899</v>
      </c>
    </row>
    <row r="1800" ht="12.75">
      <c r="A1800" t="s">
        <v>4</v>
      </c>
    </row>
    <row r="1801" spans="1:4" ht="12.75">
      <c r="A1801">
        <v>1</v>
      </c>
      <c r="B1801" t="str">
        <f>"125000796"</f>
        <v>125000796</v>
      </c>
      <c r="C1801" t="s">
        <v>900</v>
      </c>
      <c r="D1801" t="s">
        <v>901</v>
      </c>
    </row>
    <row r="1802" spans="1:4" ht="12.75">
      <c r="A1802">
        <v>2</v>
      </c>
      <c r="B1802" t="str">
        <f>"125800191"</f>
        <v>125800191</v>
      </c>
      <c r="C1802" t="s">
        <v>902</v>
      </c>
      <c r="D1802" t="s">
        <v>903</v>
      </c>
    </row>
    <row r="1803" spans="1:4" ht="12.75">
      <c r="A1803">
        <v>3</v>
      </c>
      <c r="B1803" t="str">
        <f>"124900569"</f>
        <v>124900569</v>
      </c>
      <c r="C1803" t="s">
        <v>904</v>
      </c>
      <c r="D1803" t="s">
        <v>901</v>
      </c>
    </row>
    <row r="1804" spans="1:4" ht="12.75">
      <c r="A1804">
        <v>4</v>
      </c>
      <c r="B1804" t="str">
        <f>"125500672"</f>
        <v>125500672</v>
      </c>
      <c r="C1804" t="s">
        <v>905</v>
      </c>
      <c r="D1804" t="s">
        <v>901</v>
      </c>
    </row>
    <row r="1805" ht="12.75">
      <c r="A1805" t="s">
        <v>9</v>
      </c>
    </row>
    <row r="1806" spans="1:4" ht="12.75">
      <c r="A1806">
        <v>1</v>
      </c>
      <c r="B1806" t="str">
        <f>"125300592"</f>
        <v>125300592</v>
      </c>
      <c r="C1806" t="s">
        <v>906</v>
      </c>
      <c r="D1806" t="s">
        <v>907</v>
      </c>
    </row>
    <row r="1807" spans="1:4" ht="12.75">
      <c r="A1807">
        <v>2</v>
      </c>
      <c r="B1807" t="str">
        <f>"124300673"</f>
        <v>124300673</v>
      </c>
      <c r="C1807" t="s">
        <v>908</v>
      </c>
      <c r="D1807" t="s">
        <v>909</v>
      </c>
    </row>
    <row r="1808" spans="1:4" ht="12.75">
      <c r="A1808">
        <v>3</v>
      </c>
      <c r="B1808" t="str">
        <f>"125400883"</f>
        <v>125400883</v>
      </c>
      <c r="C1808" t="s">
        <v>910</v>
      </c>
      <c r="D1808" t="s">
        <v>901</v>
      </c>
    </row>
    <row r="1809" spans="1:4" ht="12.75">
      <c r="A1809">
        <v>4</v>
      </c>
      <c r="B1809" t="str">
        <f>"124500321"</f>
        <v>124500321</v>
      </c>
      <c r="C1809" t="s">
        <v>911</v>
      </c>
      <c r="D1809" t="s">
        <v>912</v>
      </c>
    </row>
    <row r="1811" ht="12.75">
      <c r="A1811" t="s">
        <v>913</v>
      </c>
    </row>
    <row r="1812" ht="12.75">
      <c r="A1812" t="s">
        <v>914</v>
      </c>
    </row>
    <row r="1813" ht="12.75">
      <c r="A1813" t="s">
        <v>4</v>
      </c>
    </row>
    <row r="1814" spans="1:4" ht="12.75">
      <c r="A1814">
        <v>1</v>
      </c>
      <c r="B1814" t="str">
        <f>"129500530"</f>
        <v>129500530</v>
      </c>
      <c r="C1814" t="s">
        <v>915</v>
      </c>
      <c r="D1814" t="s">
        <v>916</v>
      </c>
    </row>
    <row r="1815" spans="1:4" ht="12.75">
      <c r="A1815">
        <v>2</v>
      </c>
      <c r="B1815" t="str">
        <f>"129600748"</f>
        <v>129600748</v>
      </c>
      <c r="C1815" t="s">
        <v>917</v>
      </c>
      <c r="D1815" t="s">
        <v>916</v>
      </c>
    </row>
    <row r="1816" ht="12.75">
      <c r="A1816" t="s">
        <v>9</v>
      </c>
    </row>
    <row r="1817" spans="1:4" ht="12.75">
      <c r="A1817">
        <v>1</v>
      </c>
      <c r="B1817" t="str">
        <f>"129701057"</f>
        <v>129701057</v>
      </c>
      <c r="C1817" t="s">
        <v>918</v>
      </c>
      <c r="D1817" t="s">
        <v>919</v>
      </c>
    </row>
    <row r="1818" spans="1:4" ht="12.75">
      <c r="A1818">
        <v>2</v>
      </c>
      <c r="B1818" t="str">
        <f>"129400289"</f>
        <v>129400289</v>
      </c>
      <c r="C1818" t="s">
        <v>920</v>
      </c>
      <c r="D1818" t="s">
        <v>916</v>
      </c>
    </row>
    <row r="1820" ht="12.75">
      <c r="A1820" t="s">
        <v>921</v>
      </c>
    </row>
    <row r="1821" ht="12.75">
      <c r="A1821" t="s">
        <v>922</v>
      </c>
    </row>
    <row r="1822" ht="12.75">
      <c r="A1822" t="s">
        <v>4</v>
      </c>
    </row>
    <row r="1823" spans="1:4" ht="12.75">
      <c r="A1823">
        <v>1</v>
      </c>
      <c r="B1823" t="str">
        <f>"200305251"</f>
        <v>200305251</v>
      </c>
      <c r="C1823" t="s">
        <v>923</v>
      </c>
      <c r="D1823" t="s">
        <v>924</v>
      </c>
    </row>
    <row r="1824" spans="1:4" ht="12.75">
      <c r="A1824">
        <v>2</v>
      </c>
      <c r="B1824" t="str">
        <f>"200005313"</f>
        <v>200005313</v>
      </c>
      <c r="C1824" t="s">
        <v>925</v>
      </c>
      <c r="D1824" t="s">
        <v>924</v>
      </c>
    </row>
    <row r="1825" spans="1:4" ht="12.75">
      <c r="A1825">
        <v>3</v>
      </c>
      <c r="B1825" t="str">
        <f>"211001940"</f>
        <v>211001940</v>
      </c>
      <c r="C1825" t="s">
        <v>926</v>
      </c>
      <c r="D1825" t="s">
        <v>927</v>
      </c>
    </row>
    <row r="1826" ht="12.75">
      <c r="A1826" t="s">
        <v>9</v>
      </c>
    </row>
    <row r="1827" spans="1:4" ht="12.75">
      <c r="A1827">
        <v>1</v>
      </c>
      <c r="B1827" t="str">
        <f>"199701864"</f>
        <v>199701864</v>
      </c>
      <c r="C1827" t="s">
        <v>928</v>
      </c>
      <c r="D1827" t="s">
        <v>929</v>
      </c>
    </row>
    <row r="1828" spans="1:4" ht="12.75">
      <c r="A1828">
        <v>2</v>
      </c>
      <c r="B1828" t="str">
        <f>"210900539"</f>
        <v>210900539</v>
      </c>
      <c r="C1828" t="s">
        <v>930</v>
      </c>
      <c r="D1828" t="s">
        <v>927</v>
      </c>
    </row>
    <row r="1829" spans="1:4" ht="12.75">
      <c r="A1829">
        <v>3</v>
      </c>
      <c r="B1829" t="str">
        <f>"203304527"</f>
        <v>203304527</v>
      </c>
      <c r="C1829" t="s">
        <v>931</v>
      </c>
      <c r="D1829" t="s">
        <v>929</v>
      </c>
    </row>
    <row r="1831" ht="12.75">
      <c r="A1831" t="s">
        <v>932</v>
      </c>
    </row>
    <row r="1832" ht="12.75">
      <c r="A1832" t="s">
        <v>933</v>
      </c>
    </row>
    <row r="1833" ht="12.75">
      <c r="A1833" t="s">
        <v>4</v>
      </c>
    </row>
    <row r="1834" spans="1:4" ht="12.75">
      <c r="A1834">
        <v>1</v>
      </c>
      <c r="B1834" t="str">
        <f>"199700343"</f>
        <v>199700343</v>
      </c>
      <c r="C1834" t="s">
        <v>928</v>
      </c>
      <c r="D1834" t="s">
        <v>929</v>
      </c>
    </row>
    <row r="1835" ht="12.75">
      <c r="A1835" t="s">
        <v>9</v>
      </c>
    </row>
    <row r="1836" spans="1:4" ht="12.75">
      <c r="A1836">
        <v>1</v>
      </c>
      <c r="B1836" t="str">
        <f>"218200394"</f>
        <v>218200394</v>
      </c>
      <c r="C1836" t="s">
        <v>934</v>
      </c>
      <c r="D1836" t="s">
        <v>927</v>
      </c>
    </row>
    <row r="1838" ht="12.75">
      <c r="A1838" t="s">
        <v>935</v>
      </c>
    </row>
    <row r="1839" ht="12.75">
      <c r="A1839" t="s">
        <v>936</v>
      </c>
    </row>
    <row r="1840" ht="12.75">
      <c r="A1840" t="s">
        <v>4</v>
      </c>
    </row>
    <row r="1841" spans="1:4" ht="12.75">
      <c r="A1841">
        <v>1</v>
      </c>
      <c r="B1841" t="str">
        <f>"201001648"</f>
        <v>201001648</v>
      </c>
      <c r="C1841" t="s">
        <v>937</v>
      </c>
      <c r="D1841" t="s">
        <v>929</v>
      </c>
    </row>
    <row r="1842" ht="12.75">
      <c r="A1842" t="s">
        <v>9</v>
      </c>
    </row>
    <row r="1843" spans="1:4" ht="12.75">
      <c r="A1843">
        <v>1</v>
      </c>
      <c r="B1843" t="str">
        <f>"196906403"</f>
        <v>196906403</v>
      </c>
      <c r="C1843" t="s">
        <v>938</v>
      </c>
      <c r="D1843" t="s">
        <v>939</v>
      </c>
    </row>
    <row r="1845" ht="12.75">
      <c r="A1845" t="s">
        <v>940</v>
      </c>
    </row>
    <row r="1846" ht="12.75">
      <c r="A1846" t="s">
        <v>941</v>
      </c>
    </row>
    <row r="1847" ht="12.75">
      <c r="A1847" t="s">
        <v>4</v>
      </c>
    </row>
    <row r="1848" spans="1:4" ht="12.75">
      <c r="A1848">
        <v>1</v>
      </c>
      <c r="B1848" t="str">
        <f>"199202704"</f>
        <v>199202704</v>
      </c>
      <c r="C1848" t="s">
        <v>942</v>
      </c>
      <c r="D1848" t="s">
        <v>929</v>
      </c>
    </row>
    <row r="1849" spans="1:4" ht="12.75">
      <c r="A1849">
        <v>2</v>
      </c>
      <c r="B1849" t="str">
        <f>"199701078"</f>
        <v>199701078</v>
      </c>
      <c r="C1849" t="s">
        <v>928</v>
      </c>
      <c r="D1849" t="s">
        <v>929</v>
      </c>
    </row>
    <row r="1850" ht="12.75">
      <c r="A1850" t="s">
        <v>9</v>
      </c>
    </row>
    <row r="1851" spans="1:4" ht="12.75">
      <c r="A1851">
        <v>1</v>
      </c>
      <c r="B1851" t="str">
        <f>"199807691"</f>
        <v>199807691</v>
      </c>
      <c r="C1851" t="s">
        <v>943</v>
      </c>
      <c r="D1851" t="s">
        <v>929</v>
      </c>
    </row>
    <row r="1852" spans="1:4" ht="12.75">
      <c r="A1852">
        <v>2</v>
      </c>
      <c r="B1852" t="str">
        <f>"214600638"</f>
        <v>214600638</v>
      </c>
      <c r="C1852" t="s">
        <v>944</v>
      </c>
      <c r="D1852" t="s">
        <v>945</v>
      </c>
    </row>
    <row r="1854" ht="12.75">
      <c r="A1854" t="s">
        <v>946</v>
      </c>
    </row>
    <row r="1855" ht="12.75">
      <c r="A1855" t="s">
        <v>947</v>
      </c>
    </row>
    <row r="1856" ht="12.75">
      <c r="A1856" t="s">
        <v>4</v>
      </c>
    </row>
    <row r="1857" spans="1:4" ht="12.75">
      <c r="A1857">
        <v>1</v>
      </c>
      <c r="B1857" t="str">
        <f>"218204111"</f>
        <v>218204111</v>
      </c>
      <c r="C1857" t="s">
        <v>934</v>
      </c>
      <c r="D1857" t="s">
        <v>927</v>
      </c>
    </row>
    <row r="1858" spans="1:4" ht="12.75">
      <c r="A1858">
        <v>2</v>
      </c>
      <c r="B1858" t="str">
        <f>"198600830"</f>
        <v>198600830</v>
      </c>
      <c r="C1858" t="s">
        <v>948</v>
      </c>
      <c r="D1858" t="s">
        <v>949</v>
      </c>
    </row>
    <row r="1859" spans="1:4" ht="12.75">
      <c r="A1859">
        <v>3</v>
      </c>
      <c r="B1859" t="str">
        <f>"211001622"</f>
        <v>211001622</v>
      </c>
      <c r="C1859" t="s">
        <v>926</v>
      </c>
      <c r="D1859" t="s">
        <v>927</v>
      </c>
    </row>
    <row r="1860" spans="1:4" ht="12.75">
      <c r="A1860">
        <v>4</v>
      </c>
      <c r="B1860" t="str">
        <f>"198303664"</f>
        <v>198303664</v>
      </c>
      <c r="C1860" t="s">
        <v>950</v>
      </c>
      <c r="D1860" t="s">
        <v>927</v>
      </c>
    </row>
    <row r="1861" ht="12.75">
      <c r="A1861" t="s">
        <v>9</v>
      </c>
    </row>
    <row r="1862" spans="1:4" ht="12.75">
      <c r="A1862">
        <v>1</v>
      </c>
      <c r="B1862" t="str">
        <f>"210900909"</f>
        <v>210900909</v>
      </c>
      <c r="C1862" t="s">
        <v>930</v>
      </c>
      <c r="D1862" t="s">
        <v>927</v>
      </c>
    </row>
    <row r="1863" spans="1:4" ht="12.75">
      <c r="A1863">
        <v>2</v>
      </c>
      <c r="B1863" t="str">
        <f>"198400111"</f>
        <v>198400111</v>
      </c>
      <c r="C1863" t="s">
        <v>951</v>
      </c>
      <c r="D1863" t="s">
        <v>927</v>
      </c>
    </row>
    <row r="1864" spans="1:4" ht="12.75">
      <c r="A1864">
        <v>3</v>
      </c>
      <c r="B1864" t="str">
        <f>"202404185"</f>
        <v>202404185</v>
      </c>
      <c r="C1864" t="s">
        <v>952</v>
      </c>
      <c r="D1864" t="s">
        <v>927</v>
      </c>
    </row>
    <row r="1865" spans="1:4" ht="12.75">
      <c r="A1865">
        <v>4</v>
      </c>
      <c r="B1865" t="str">
        <f>"198805941"</f>
        <v>198805941</v>
      </c>
      <c r="C1865" t="s">
        <v>953</v>
      </c>
      <c r="D1865" t="s">
        <v>927</v>
      </c>
    </row>
    <row r="1867" ht="12.75">
      <c r="A1867" t="s">
        <v>954</v>
      </c>
    </row>
    <row r="1868" ht="12.75">
      <c r="A1868" t="s">
        <v>955</v>
      </c>
    </row>
    <row r="1869" ht="12.75">
      <c r="A1869" t="s">
        <v>4</v>
      </c>
    </row>
    <row r="1870" spans="1:4" ht="12.75">
      <c r="A1870">
        <v>1</v>
      </c>
      <c r="B1870" t="str">
        <f>"197402205"</f>
        <v>197402205</v>
      </c>
      <c r="C1870" t="s">
        <v>956</v>
      </c>
      <c r="D1870" t="s">
        <v>957</v>
      </c>
    </row>
    <row r="1871" spans="1:4" ht="12.75">
      <c r="A1871">
        <v>2</v>
      </c>
      <c r="B1871" t="str">
        <f>"197305034"</f>
        <v>197305034</v>
      </c>
      <c r="C1871" t="s">
        <v>958</v>
      </c>
      <c r="D1871" t="s">
        <v>957</v>
      </c>
    </row>
    <row r="1872" spans="1:4" ht="12.75">
      <c r="A1872">
        <v>3</v>
      </c>
      <c r="B1872" t="str">
        <f>"197900118"</f>
        <v>197900118</v>
      </c>
      <c r="C1872" t="s">
        <v>959</v>
      </c>
      <c r="D1872" t="s">
        <v>957</v>
      </c>
    </row>
    <row r="1873" spans="1:4" ht="12.75">
      <c r="A1873">
        <v>4</v>
      </c>
      <c r="B1873" t="str">
        <f>"197706586"</f>
        <v>197706586</v>
      </c>
      <c r="C1873" t="s">
        <v>960</v>
      </c>
      <c r="D1873" t="s">
        <v>957</v>
      </c>
    </row>
    <row r="1874" spans="1:4" ht="12.75">
      <c r="A1874">
        <v>5</v>
      </c>
      <c r="B1874" t="str">
        <f>"198100169"</f>
        <v>198100169</v>
      </c>
      <c r="C1874" t="s">
        <v>961</v>
      </c>
      <c r="D1874" t="s">
        <v>957</v>
      </c>
    </row>
    <row r="1875" spans="1:4" ht="12.75">
      <c r="A1875">
        <v>6</v>
      </c>
      <c r="B1875" t="str">
        <f>"202901400"</f>
        <v>202901400</v>
      </c>
      <c r="C1875" t="s">
        <v>962</v>
      </c>
      <c r="D1875" t="s">
        <v>963</v>
      </c>
    </row>
    <row r="1876" spans="1:4" ht="12.75">
      <c r="A1876">
        <v>7</v>
      </c>
      <c r="B1876" t="str">
        <f>"197001103"</f>
        <v>197001103</v>
      </c>
      <c r="C1876" t="s">
        <v>964</v>
      </c>
      <c r="D1876" t="s">
        <v>957</v>
      </c>
    </row>
    <row r="1877" ht="12.75">
      <c r="A1877" t="s">
        <v>9</v>
      </c>
    </row>
    <row r="1878" spans="1:4" ht="12.75">
      <c r="A1878">
        <v>1</v>
      </c>
      <c r="B1878" t="str">
        <f>"197802731"</f>
        <v>197802731</v>
      </c>
      <c r="C1878" t="s">
        <v>965</v>
      </c>
      <c r="D1878" t="s">
        <v>966</v>
      </c>
    </row>
    <row r="1879" spans="1:4" ht="12.75">
      <c r="A1879">
        <v>2</v>
      </c>
      <c r="B1879" t="str">
        <f>"198003040"</f>
        <v>198003040</v>
      </c>
      <c r="C1879" t="s">
        <v>967</v>
      </c>
      <c r="D1879" t="s">
        <v>957</v>
      </c>
    </row>
    <row r="1880" spans="1:4" ht="12.75">
      <c r="A1880">
        <v>3</v>
      </c>
      <c r="B1880" t="str">
        <f>"219300348"</f>
        <v>219300348</v>
      </c>
      <c r="C1880" t="s">
        <v>968</v>
      </c>
      <c r="D1880" t="s">
        <v>969</v>
      </c>
    </row>
    <row r="1881" spans="1:4" ht="12.75">
      <c r="A1881">
        <v>4</v>
      </c>
      <c r="B1881" t="str">
        <f>"211302863"</f>
        <v>211302863</v>
      </c>
      <c r="C1881" t="s">
        <v>970</v>
      </c>
      <c r="D1881" t="s">
        <v>957</v>
      </c>
    </row>
    <row r="1882" spans="1:4" ht="12.75">
      <c r="A1882">
        <v>5</v>
      </c>
      <c r="B1882" t="str">
        <f>"196901584"</f>
        <v>196901584</v>
      </c>
      <c r="C1882" t="s">
        <v>938</v>
      </c>
      <c r="D1882" t="s">
        <v>939</v>
      </c>
    </row>
    <row r="1883" spans="1:4" ht="12.75">
      <c r="A1883">
        <v>6</v>
      </c>
      <c r="B1883" t="str">
        <f>"200404723"</f>
        <v>200404723</v>
      </c>
      <c r="C1883" t="s">
        <v>971</v>
      </c>
      <c r="D1883" t="s">
        <v>957</v>
      </c>
    </row>
    <row r="1884" spans="1:4" ht="12.75">
      <c r="A1884">
        <v>7</v>
      </c>
      <c r="B1884" t="str">
        <f>"216201135"</f>
        <v>216201135</v>
      </c>
      <c r="C1884" t="s">
        <v>972</v>
      </c>
      <c r="D1884" t="s">
        <v>957</v>
      </c>
    </row>
    <row r="1886" ht="12.75">
      <c r="A1886" t="s">
        <v>973</v>
      </c>
    </row>
    <row r="1887" ht="12.75">
      <c r="A1887" t="s">
        <v>974</v>
      </c>
    </row>
    <row r="1888" ht="12.75">
      <c r="A1888" t="s">
        <v>4</v>
      </c>
    </row>
    <row r="1889" spans="1:4" ht="12.75">
      <c r="A1889">
        <v>1</v>
      </c>
      <c r="B1889" t="str">
        <f>"200204277"</f>
        <v>200204277</v>
      </c>
      <c r="C1889" t="s">
        <v>975</v>
      </c>
      <c r="D1889" t="s">
        <v>976</v>
      </c>
    </row>
    <row r="1890" spans="1:4" ht="12.75">
      <c r="A1890">
        <v>2</v>
      </c>
      <c r="B1890" t="str">
        <f>"199401445"</f>
        <v>199401445</v>
      </c>
      <c r="C1890" t="s">
        <v>977</v>
      </c>
      <c r="D1890" t="s">
        <v>976</v>
      </c>
    </row>
    <row r="1891" ht="12.75">
      <c r="A1891" t="s">
        <v>9</v>
      </c>
    </row>
    <row r="1892" spans="1:4" ht="12.75">
      <c r="A1892">
        <v>1</v>
      </c>
      <c r="B1892" t="str">
        <f>"214500494"</f>
        <v>214500494</v>
      </c>
      <c r="C1892" t="s">
        <v>978</v>
      </c>
      <c r="D1892" t="s">
        <v>979</v>
      </c>
    </row>
    <row r="1893" spans="1:4" ht="12.75">
      <c r="A1893">
        <v>2</v>
      </c>
      <c r="B1893" t="str">
        <f>"199500380"</f>
        <v>199500380</v>
      </c>
      <c r="C1893" t="s">
        <v>980</v>
      </c>
      <c r="D1893" t="s">
        <v>976</v>
      </c>
    </row>
    <row r="1895" ht="12.75">
      <c r="A1895" t="s">
        <v>981</v>
      </c>
    </row>
    <row r="1896" ht="12.75">
      <c r="A1896" t="s">
        <v>982</v>
      </c>
    </row>
    <row r="1897" ht="12.75">
      <c r="A1897" t="s">
        <v>4</v>
      </c>
    </row>
    <row r="1898" spans="1:4" ht="12.75">
      <c r="A1898">
        <v>1</v>
      </c>
      <c r="B1898" t="str">
        <f>"209300246"</f>
        <v>209300246</v>
      </c>
      <c r="C1898" t="s">
        <v>983</v>
      </c>
      <c r="D1898" t="s">
        <v>984</v>
      </c>
    </row>
    <row r="1899" ht="12.75">
      <c r="A1899" t="s">
        <v>9</v>
      </c>
    </row>
    <row r="1900" spans="1:4" ht="12.75">
      <c r="A1900">
        <v>1</v>
      </c>
      <c r="B1900" t="str">
        <f>"209300600"</f>
        <v>209300600</v>
      </c>
      <c r="C1900" t="s">
        <v>983</v>
      </c>
      <c r="D1900" t="s">
        <v>984</v>
      </c>
    </row>
    <row r="1902" ht="12.75">
      <c r="A1902" t="s">
        <v>985</v>
      </c>
    </row>
    <row r="1903" ht="12.75">
      <c r="A1903" t="s">
        <v>986</v>
      </c>
    </row>
    <row r="1904" ht="12.75">
      <c r="A1904" t="s">
        <v>4</v>
      </c>
    </row>
    <row r="1905" spans="1:4" ht="12.75">
      <c r="A1905">
        <v>1</v>
      </c>
      <c r="B1905" t="str">
        <f>"212401018"</f>
        <v>212401018</v>
      </c>
      <c r="C1905" t="s">
        <v>987</v>
      </c>
      <c r="D1905" t="s">
        <v>988</v>
      </c>
    </row>
    <row r="1906" ht="12.75">
      <c r="A1906" t="s">
        <v>9</v>
      </c>
    </row>
    <row r="1907" spans="1:4" ht="12.75">
      <c r="A1907">
        <v>1</v>
      </c>
      <c r="B1907" t="str">
        <f>"207800233"</f>
        <v>207800233</v>
      </c>
      <c r="C1907" t="s">
        <v>989</v>
      </c>
      <c r="D1907" t="s">
        <v>990</v>
      </c>
    </row>
    <row r="1909" ht="12.75">
      <c r="A1909" t="s">
        <v>991</v>
      </c>
    </row>
    <row r="1910" ht="12.75">
      <c r="A1910" t="s">
        <v>992</v>
      </c>
    </row>
    <row r="1911" ht="12.75">
      <c r="A1911" t="s">
        <v>4</v>
      </c>
    </row>
    <row r="1912" spans="1:4" ht="12.75">
      <c r="A1912">
        <v>1</v>
      </c>
      <c r="B1912" t="str">
        <f>"205300146"</f>
        <v>205300146</v>
      </c>
      <c r="C1912" t="s">
        <v>993</v>
      </c>
      <c r="D1912" t="s">
        <v>994</v>
      </c>
    </row>
    <row r="1913" ht="12.75">
      <c r="A1913" t="s">
        <v>9</v>
      </c>
    </row>
    <row r="1914" spans="1:4" ht="12.75">
      <c r="A1914">
        <v>1</v>
      </c>
      <c r="B1914" t="str">
        <f>"205300407"</f>
        <v>205300407</v>
      </c>
      <c r="C1914" t="s">
        <v>993</v>
      </c>
      <c r="D1914" t="s">
        <v>994</v>
      </c>
    </row>
    <row r="1916" ht="12.75">
      <c r="A1916" t="s">
        <v>995</v>
      </c>
    </row>
    <row r="1917" ht="12.75">
      <c r="A1917" t="s">
        <v>996</v>
      </c>
    </row>
    <row r="1918" ht="12.75">
      <c r="A1918" t="s">
        <v>4</v>
      </c>
    </row>
    <row r="1919" spans="1:4" ht="12.75">
      <c r="A1919">
        <v>1</v>
      </c>
      <c r="B1919" t="str">
        <f>"204702105"</f>
        <v>204702105</v>
      </c>
      <c r="C1919" t="s">
        <v>997</v>
      </c>
      <c r="D1919" t="s">
        <v>998</v>
      </c>
    </row>
    <row r="1920" spans="1:4" ht="12.75">
      <c r="A1920">
        <v>2</v>
      </c>
      <c r="B1920" t="str">
        <f>"204400187"</f>
        <v>204400187</v>
      </c>
      <c r="C1920" t="s">
        <v>999</v>
      </c>
      <c r="D1920" t="s">
        <v>1000</v>
      </c>
    </row>
    <row r="1921" spans="1:4" ht="12.75">
      <c r="A1921">
        <v>3</v>
      </c>
      <c r="B1921" t="str">
        <f>"203601719"</f>
        <v>203601719</v>
      </c>
      <c r="C1921" t="s">
        <v>1001</v>
      </c>
      <c r="D1921" t="s">
        <v>1002</v>
      </c>
    </row>
    <row r="1922" spans="1:4" ht="12.75">
      <c r="A1922">
        <v>4</v>
      </c>
      <c r="B1922" t="str">
        <f>"205200231"</f>
        <v>205200231</v>
      </c>
      <c r="C1922" t="s">
        <v>1003</v>
      </c>
      <c r="D1922" t="s">
        <v>1004</v>
      </c>
    </row>
    <row r="1923" spans="1:4" ht="12.75">
      <c r="A1923">
        <v>5</v>
      </c>
      <c r="B1923" t="str">
        <f>"212100300"</f>
        <v>212100300</v>
      </c>
      <c r="C1923" t="s">
        <v>1005</v>
      </c>
      <c r="D1923" t="s">
        <v>1006</v>
      </c>
    </row>
    <row r="1924" ht="12.75">
      <c r="A1924" t="s">
        <v>9</v>
      </c>
    </row>
    <row r="1925" spans="1:4" ht="12.75">
      <c r="A1925">
        <v>1</v>
      </c>
      <c r="B1925" t="str">
        <f>"204701291"</f>
        <v>204701291</v>
      </c>
      <c r="C1925" t="s">
        <v>997</v>
      </c>
      <c r="D1925" t="s">
        <v>998</v>
      </c>
    </row>
    <row r="1926" spans="1:4" ht="12.75">
      <c r="A1926">
        <v>2</v>
      </c>
      <c r="B1926" t="str">
        <f>"203600606"</f>
        <v>203600606</v>
      </c>
      <c r="C1926" t="s">
        <v>1001</v>
      </c>
      <c r="D1926" t="s">
        <v>1002</v>
      </c>
    </row>
    <row r="1927" spans="1:4" ht="12.75">
      <c r="A1927">
        <v>3</v>
      </c>
      <c r="B1927" t="str">
        <f>"204400496"</f>
        <v>204400496</v>
      </c>
      <c r="C1927" t="s">
        <v>999</v>
      </c>
      <c r="D1927" t="s">
        <v>1000</v>
      </c>
    </row>
    <row r="1928" spans="1:4" ht="12.75">
      <c r="A1928">
        <v>4</v>
      </c>
      <c r="B1928" t="str">
        <f>"205200593"</f>
        <v>205200593</v>
      </c>
      <c r="C1928" t="s">
        <v>1003</v>
      </c>
      <c r="D1928" t="s">
        <v>1004</v>
      </c>
    </row>
    <row r="1929" spans="1:4" ht="12.75">
      <c r="A1929">
        <v>5</v>
      </c>
      <c r="B1929" t="str">
        <f>"212100150"</f>
        <v>212100150</v>
      </c>
      <c r="C1929" t="s">
        <v>1005</v>
      </c>
      <c r="D1929" t="s">
        <v>1006</v>
      </c>
    </row>
    <row r="1931" ht="12.75">
      <c r="A1931" t="s">
        <v>1007</v>
      </c>
    </row>
    <row r="1932" ht="12.75">
      <c r="A1932" t="s">
        <v>1008</v>
      </c>
    </row>
    <row r="1933" ht="12.75">
      <c r="A1933" t="s">
        <v>4</v>
      </c>
    </row>
    <row r="1934" spans="1:4" ht="12.75">
      <c r="A1934">
        <v>1</v>
      </c>
      <c r="B1934" t="str">
        <f>"218100113"</f>
        <v>218100113</v>
      </c>
      <c r="C1934" t="s">
        <v>1009</v>
      </c>
      <c r="D1934" t="s">
        <v>1010</v>
      </c>
    </row>
    <row r="1935" ht="12.75">
      <c r="A1935" t="s">
        <v>9</v>
      </c>
    </row>
    <row r="1937" ht="12.75">
      <c r="A1937" t="s">
        <v>1011</v>
      </c>
    </row>
    <row r="1938" ht="12.75">
      <c r="A1938" t="s">
        <v>1012</v>
      </c>
    </row>
    <row r="1939" ht="12.75">
      <c r="A1939" t="s">
        <v>4</v>
      </c>
    </row>
    <row r="1940" spans="1:4" ht="12.75">
      <c r="A1940">
        <v>1</v>
      </c>
      <c r="B1940" t="str">
        <f>"206700738"</f>
        <v>206700738</v>
      </c>
      <c r="C1940" t="s">
        <v>1013</v>
      </c>
      <c r="D1940" t="s">
        <v>1014</v>
      </c>
    </row>
    <row r="1941" spans="1:4" ht="12.75">
      <c r="A1941">
        <v>2</v>
      </c>
      <c r="B1941" t="str">
        <f>"207100193"</f>
        <v>207100193</v>
      </c>
      <c r="C1941" t="s">
        <v>1015</v>
      </c>
      <c r="D1941" t="s">
        <v>1016</v>
      </c>
    </row>
    <row r="1942" ht="12.75">
      <c r="A1942" t="s">
        <v>9</v>
      </c>
    </row>
    <row r="1943" spans="1:4" ht="12.75">
      <c r="A1943">
        <v>1</v>
      </c>
      <c r="B1943" t="str">
        <f>"207100286"</f>
        <v>207100286</v>
      </c>
      <c r="C1943" t="s">
        <v>1015</v>
      </c>
      <c r="D1943" t="s">
        <v>1016</v>
      </c>
    </row>
    <row r="1944" spans="1:4" ht="12.75">
      <c r="A1944">
        <v>2</v>
      </c>
      <c r="B1944" t="str">
        <f>"206700633"</f>
        <v>206700633</v>
      </c>
      <c r="C1944" t="s">
        <v>1013</v>
      </c>
      <c r="D1944" t="s">
        <v>1014</v>
      </c>
    </row>
    <row r="1946" ht="12.75">
      <c r="A1946" t="s">
        <v>1017</v>
      </c>
    </row>
    <row r="1947" ht="12.75">
      <c r="A1947" t="s">
        <v>1018</v>
      </c>
    </row>
    <row r="1948" ht="12.75">
      <c r="A1948" t="s">
        <v>4</v>
      </c>
    </row>
    <row r="1949" spans="1:4" ht="12.75">
      <c r="A1949">
        <v>1</v>
      </c>
      <c r="B1949" t="str">
        <f>"214000290"</f>
        <v>214000290</v>
      </c>
      <c r="C1949" t="s">
        <v>1019</v>
      </c>
      <c r="D1949" t="s">
        <v>1020</v>
      </c>
    </row>
    <row r="1950" ht="12.75">
      <c r="A1950" t="s">
        <v>9</v>
      </c>
    </row>
    <row r="1951" spans="1:4" ht="12.75">
      <c r="A1951">
        <v>1</v>
      </c>
      <c r="B1951" t="str">
        <f>"214000161"</f>
        <v>214000161</v>
      </c>
      <c r="C1951" t="s">
        <v>1019</v>
      </c>
      <c r="D1951" t="s">
        <v>1020</v>
      </c>
    </row>
    <row r="1953" ht="12.75">
      <c r="A1953" t="s">
        <v>1021</v>
      </c>
    </row>
    <row r="1954" ht="12.75">
      <c r="A1954" t="s">
        <v>1022</v>
      </c>
    </row>
    <row r="1955" ht="12.75">
      <c r="A1955" t="s">
        <v>4</v>
      </c>
    </row>
    <row r="1956" spans="1:4" ht="12.75">
      <c r="A1956">
        <v>1</v>
      </c>
      <c r="B1956" t="str">
        <f>"205800195"</f>
        <v>205800195</v>
      </c>
      <c r="C1956" t="s">
        <v>1023</v>
      </c>
      <c r="D1956" t="s">
        <v>1024</v>
      </c>
    </row>
    <row r="1957" ht="12.75">
      <c r="A1957" t="s">
        <v>9</v>
      </c>
    </row>
    <row r="1958" spans="1:4" ht="12.75">
      <c r="A1958">
        <v>1</v>
      </c>
      <c r="B1958" t="str">
        <f>"205900229"</f>
        <v>205900229</v>
      </c>
      <c r="C1958" t="s">
        <v>1025</v>
      </c>
      <c r="D1958" t="s">
        <v>1024</v>
      </c>
    </row>
    <row r="1960" ht="12.75">
      <c r="A1960" t="s">
        <v>1026</v>
      </c>
    </row>
    <row r="1961" ht="12.75">
      <c r="A1961" t="s">
        <v>992</v>
      </c>
    </row>
    <row r="1962" ht="12.75">
      <c r="A1962" t="s">
        <v>4</v>
      </c>
    </row>
    <row r="1963" spans="1:4" ht="12.75">
      <c r="A1963">
        <v>1</v>
      </c>
      <c r="B1963" t="str">
        <f>"209000366"</f>
        <v>209000366</v>
      </c>
      <c r="C1963" t="s">
        <v>1027</v>
      </c>
      <c r="D1963" t="s">
        <v>1028</v>
      </c>
    </row>
    <row r="1964" ht="12.75">
      <c r="A1964" t="s">
        <v>9</v>
      </c>
    </row>
    <row r="1965" spans="1:4" ht="12.75">
      <c r="A1965">
        <v>1</v>
      </c>
      <c r="B1965" t="str">
        <f>"209000126"</f>
        <v>209000126</v>
      </c>
      <c r="C1965" t="s">
        <v>1027</v>
      </c>
      <c r="D1965" t="s">
        <v>1028</v>
      </c>
    </row>
    <row r="1967" ht="12.75">
      <c r="A1967" t="s">
        <v>1029</v>
      </c>
    </row>
    <row r="1968" ht="12.75">
      <c r="A1968" t="s">
        <v>992</v>
      </c>
    </row>
    <row r="1969" ht="12.75">
      <c r="A1969" t="s">
        <v>4</v>
      </c>
    </row>
    <row r="1970" spans="1:4" ht="12.75">
      <c r="A1970">
        <v>1</v>
      </c>
      <c r="B1970" t="str">
        <f>"208900228"</f>
        <v>208900228</v>
      </c>
      <c r="C1970" t="s">
        <v>1030</v>
      </c>
      <c r="D1970" t="s">
        <v>1031</v>
      </c>
    </row>
    <row r="1971" ht="12.75">
      <c r="A1971" t="s">
        <v>9</v>
      </c>
    </row>
    <row r="1972" spans="1:4" ht="12.75">
      <c r="A1972">
        <v>1</v>
      </c>
      <c r="B1972" t="str">
        <f>"208901520"</f>
        <v>208901520</v>
      </c>
      <c r="C1972" t="s">
        <v>1030</v>
      </c>
      <c r="D1972" t="s">
        <v>1031</v>
      </c>
    </row>
    <row r="1974" ht="12.75">
      <c r="A1974" t="s">
        <v>1032</v>
      </c>
    </row>
    <row r="1975" ht="12.75">
      <c r="A1975" t="s">
        <v>1033</v>
      </c>
    </row>
    <row r="1976" ht="12.75">
      <c r="A1976" t="s">
        <v>4</v>
      </c>
    </row>
    <row r="1977" spans="1:4" ht="12.75">
      <c r="A1977">
        <v>1</v>
      </c>
      <c r="B1977" t="str">
        <f>"209200202"</f>
        <v>209200202</v>
      </c>
      <c r="C1977" t="s">
        <v>1034</v>
      </c>
      <c r="D1977" t="s">
        <v>1035</v>
      </c>
    </row>
    <row r="1978" spans="1:4" ht="12.75">
      <c r="A1978">
        <v>2</v>
      </c>
      <c r="B1978" t="str">
        <f>"209200584"</f>
        <v>209200584</v>
      </c>
      <c r="C1978" t="s">
        <v>1034</v>
      </c>
      <c r="D1978" t="s">
        <v>1035</v>
      </c>
    </row>
    <row r="1979" ht="12.75">
      <c r="A1979" t="s">
        <v>9</v>
      </c>
    </row>
    <row r="1980" spans="1:4" ht="12.75">
      <c r="A1980">
        <v>1</v>
      </c>
      <c r="B1980" t="str">
        <f>"209201678"</f>
        <v>209201678</v>
      </c>
      <c r="C1980" t="s">
        <v>1034</v>
      </c>
      <c r="D1980" t="s">
        <v>1035</v>
      </c>
    </row>
    <row r="1981" spans="1:4" ht="12.75">
      <c r="A1981">
        <v>2</v>
      </c>
      <c r="B1981" t="str">
        <f>"209200157"</f>
        <v>209200157</v>
      </c>
      <c r="C1981" t="s">
        <v>1034</v>
      </c>
      <c r="D1981" t="s">
        <v>1035</v>
      </c>
    </row>
    <row r="1983" ht="12.75">
      <c r="A1983" t="s">
        <v>1036</v>
      </c>
    </row>
    <row r="1984" ht="12.75">
      <c r="A1984" t="s">
        <v>1008</v>
      </c>
    </row>
    <row r="1985" ht="12.75">
      <c r="A1985" t="s">
        <v>4</v>
      </c>
    </row>
    <row r="1986" spans="1:4" ht="12.75">
      <c r="A1986">
        <v>1</v>
      </c>
      <c r="B1986" t="str">
        <f>"216600215"</f>
        <v>216600215</v>
      </c>
      <c r="C1986" t="s">
        <v>1037</v>
      </c>
      <c r="D1986" t="s">
        <v>1038</v>
      </c>
    </row>
    <row r="1987" ht="12.75">
      <c r="A1987" t="s">
        <v>9</v>
      </c>
    </row>
    <row r="1989" ht="12.75">
      <c r="A1989" t="s">
        <v>1039</v>
      </c>
    </row>
    <row r="1990" ht="12.75">
      <c r="A1990" t="s">
        <v>1018</v>
      </c>
    </row>
    <row r="1991" ht="12.75">
      <c r="A1991" t="s">
        <v>4</v>
      </c>
    </row>
    <row r="1992" spans="1:4" ht="12.75">
      <c r="A1992">
        <v>1</v>
      </c>
      <c r="B1992" t="str">
        <f>"210101579"</f>
        <v>210101579</v>
      </c>
      <c r="C1992" t="s">
        <v>1040</v>
      </c>
      <c r="D1992" t="s">
        <v>1041</v>
      </c>
    </row>
    <row r="1993" ht="12.75">
      <c r="A1993" t="s">
        <v>9</v>
      </c>
    </row>
    <row r="1994" spans="1:4" ht="12.75">
      <c r="A1994">
        <v>1</v>
      </c>
      <c r="B1994" t="str">
        <f>"210102692"</f>
        <v>210102692</v>
      </c>
      <c r="C1994" t="s">
        <v>1040</v>
      </c>
      <c r="D1994" t="s">
        <v>1041</v>
      </c>
    </row>
    <row r="1996" ht="12.75">
      <c r="A1996" t="s">
        <v>1042</v>
      </c>
    </row>
    <row r="1997" ht="12.75">
      <c r="A1997" t="s">
        <v>1008</v>
      </c>
    </row>
    <row r="1998" ht="12.75">
      <c r="A1998" t="s">
        <v>4</v>
      </c>
    </row>
    <row r="1999" spans="1:4" ht="12.75">
      <c r="A1999">
        <v>1</v>
      </c>
      <c r="B1999" t="str">
        <f>"209100119"</f>
        <v>209100119</v>
      </c>
      <c r="C1999" t="s">
        <v>1043</v>
      </c>
      <c r="D1999" t="s">
        <v>1044</v>
      </c>
    </row>
    <row r="2000" ht="12.75">
      <c r="A2000" t="s">
        <v>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dcterms:created xsi:type="dcterms:W3CDTF">2014-04-15T18:41:32Z</dcterms:created>
  <dcterms:modified xsi:type="dcterms:W3CDTF">2014-04-15T18:41:32Z</dcterms:modified>
  <cp:category/>
  <cp:version/>
  <cp:contentType/>
  <cp:contentStatus/>
</cp:coreProperties>
</file>